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Er Trimestre\02.- SIRET\"/>
    </mc:Choice>
  </mc:AlternateContent>
  <xr:revisionPtr revIDLastSave="0" documentId="13_ncr:1_{478A9D19-E1B2-4D0F-8B7E-EA3F360B24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externalReferences>
    <externalReference r:id="rId9"/>
  </externalReferences>
  <definedNames>
    <definedName name="_xlnm._FilterDatabase" localSheetId="1" hidden="1">ACT!$A$93:$E$212</definedName>
    <definedName name="_xlnm.Print_Area" localSheetId="2">ESF!$A$1:$J$173</definedName>
    <definedName name="_xlnm.Print_Titles" localSheetId="1">ACT!$1:$5</definedName>
    <definedName name="_xlnm.Print_Titles" localSheetId="4">EFE!$1:$5</definedName>
    <definedName name="_xlnm.Print_Titles" localSheetId="2">ESF!$1:$5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D9" i="8"/>
  <c r="C9" i="8"/>
  <c r="F9" i="8" l="1"/>
  <c r="C136" i="5" l="1"/>
  <c r="C134" i="5"/>
  <c r="C124" i="5"/>
  <c r="C116" i="5"/>
  <c r="C114" i="5"/>
  <c r="C112" i="5"/>
  <c r="C106" i="5"/>
  <c r="C103" i="5"/>
  <c r="C99" i="5"/>
  <c r="C93" i="5"/>
  <c r="C91" i="5"/>
  <c r="C90" i="5" s="1"/>
  <c r="C81" i="5"/>
  <c r="C75" i="5"/>
  <c r="C72" i="5"/>
  <c r="C102" i="5"/>
  <c r="C63" i="5"/>
  <c r="C51" i="5"/>
  <c r="C59" i="5"/>
  <c r="C57" i="5"/>
  <c r="C55" i="5"/>
  <c r="C53" i="5"/>
  <c r="C43" i="5"/>
  <c r="C42" i="5"/>
  <c r="C41" i="5"/>
  <c r="C40" i="5"/>
  <c r="C39" i="5"/>
  <c r="C37" i="5"/>
  <c r="C36" i="5"/>
  <c r="C35" i="5"/>
  <c r="C34" i="5"/>
  <c r="C33" i="5"/>
  <c r="C32" i="5"/>
  <c r="C31" i="5"/>
  <c r="C30" i="5"/>
  <c r="C28" i="5"/>
  <c r="C27" i="5"/>
  <c r="C26" i="5"/>
  <c r="C25" i="5"/>
  <c r="C24" i="5"/>
  <c r="C23" i="5"/>
  <c r="C22" i="5"/>
  <c r="C15" i="5"/>
  <c r="C14" i="5"/>
  <c r="C13" i="5"/>
  <c r="C12" i="5"/>
  <c r="C11" i="5"/>
  <c r="C10" i="5"/>
  <c r="C9" i="5"/>
  <c r="D136" i="5"/>
  <c r="D134" i="5"/>
  <c r="D124" i="5"/>
  <c r="D116" i="5"/>
  <c r="D114" i="5"/>
  <c r="D112" i="5"/>
  <c r="D106" i="5"/>
  <c r="D103" i="5"/>
  <c r="D99" i="5"/>
  <c r="D93" i="5"/>
  <c r="D91" i="5"/>
  <c r="D90" i="5" s="1"/>
  <c r="D81" i="5"/>
  <c r="D75" i="5"/>
  <c r="D72" i="5"/>
  <c r="D63" i="5"/>
  <c r="D59" i="5"/>
  <c r="D57" i="5"/>
  <c r="D55" i="5"/>
  <c r="D53" i="5"/>
  <c r="D51" i="5"/>
  <c r="D38" i="5"/>
  <c r="D29" i="5"/>
  <c r="D21" i="5"/>
  <c r="D16" i="5"/>
  <c r="C50" i="5" l="1"/>
  <c r="C62" i="5"/>
  <c r="C29" i="5"/>
  <c r="C16" i="5"/>
  <c r="C21" i="5"/>
  <c r="C38" i="5"/>
  <c r="D44" i="5"/>
  <c r="D62" i="5"/>
  <c r="D50" i="5"/>
  <c r="C101" i="5"/>
  <c r="D102" i="5"/>
  <c r="D101" i="5" s="1"/>
  <c r="C49" i="5" l="1"/>
  <c r="C138" i="5" s="1"/>
  <c r="D49" i="5"/>
  <c r="C26" i="4"/>
  <c r="C22" i="4"/>
  <c r="C17" i="4"/>
  <c r="C167" i="2" l="1"/>
  <c r="C159" i="2"/>
  <c r="C155" i="2"/>
  <c r="C134" i="2"/>
  <c r="C127" i="2"/>
  <c r="D123" i="2"/>
  <c r="D122" i="2"/>
  <c r="D121" i="2"/>
  <c r="D119" i="2"/>
  <c r="D118" i="2"/>
  <c r="D117" i="2"/>
  <c r="D116" i="2"/>
  <c r="D115" i="2"/>
  <c r="D114" i="2"/>
  <c r="D113" i="2"/>
  <c r="D112" i="2"/>
  <c r="D111" i="2"/>
  <c r="C120" i="2"/>
  <c r="D120" i="2" s="1"/>
  <c r="C110" i="2"/>
  <c r="D110" i="2" s="1"/>
  <c r="C103" i="2"/>
  <c r="C98" i="2"/>
  <c r="C92" i="2"/>
  <c r="C76" i="2"/>
  <c r="E76" i="2"/>
  <c r="D76" i="2"/>
  <c r="E64" i="2"/>
  <c r="D64" i="2"/>
  <c r="E56" i="2"/>
  <c r="D56" i="2"/>
  <c r="C64" i="2"/>
  <c r="C56" i="2"/>
  <c r="C41" i="2"/>
  <c r="D28" i="2"/>
  <c r="D27" i="2"/>
  <c r="D26" i="2"/>
  <c r="D25" i="2"/>
  <c r="D24" i="2"/>
  <c r="D23" i="2"/>
  <c r="D22" i="2"/>
  <c r="D21" i="2"/>
  <c r="D20" i="2"/>
  <c r="C170" i="3" l="1"/>
  <c r="C211" i="3"/>
  <c r="C200" i="3"/>
  <c r="C194" i="3"/>
  <c r="C191" i="3"/>
  <c r="C182" i="3"/>
  <c r="C178" i="3"/>
  <c r="C176" i="3"/>
  <c r="C173" i="3"/>
  <c r="C167" i="3"/>
  <c r="C163" i="3"/>
  <c r="C160" i="3"/>
  <c r="C157" i="3"/>
  <c r="C153" i="3"/>
  <c r="C147" i="3"/>
  <c r="C145" i="3"/>
  <c r="C142" i="3"/>
  <c r="C138" i="3"/>
  <c r="C133" i="3"/>
  <c r="C130" i="3"/>
  <c r="C127" i="3"/>
  <c r="C124" i="3"/>
  <c r="C113" i="3"/>
  <c r="C103" i="3"/>
  <c r="C96" i="3"/>
  <c r="C83" i="3"/>
  <c r="C73" i="3"/>
  <c r="C58" i="3"/>
  <c r="C39" i="3"/>
  <c r="C21" i="3"/>
  <c r="C95" i="3" l="1"/>
  <c r="C166" i="3"/>
  <c r="C156" i="3"/>
  <c r="C123" i="3"/>
  <c r="C210" i="3"/>
  <c r="C181" i="3"/>
  <c r="C48" i="3"/>
  <c r="C30" i="3"/>
  <c r="C36" i="3"/>
  <c r="C64" i="3"/>
  <c r="C79" i="3"/>
  <c r="C11" i="3"/>
  <c r="C81" i="3"/>
  <c r="C70" i="3"/>
  <c r="C27" i="3"/>
  <c r="C94" i="3" l="1"/>
  <c r="D132" i="3" s="1"/>
  <c r="C69" i="3"/>
  <c r="C10" i="3"/>
  <c r="C57" i="3"/>
  <c r="D101" i="3" l="1"/>
  <c r="D138" i="3"/>
  <c r="D118" i="3"/>
  <c r="D140" i="3"/>
  <c r="D187" i="3"/>
  <c r="D105" i="3"/>
  <c r="D190" i="3"/>
  <c r="D130" i="3"/>
  <c r="D205" i="3"/>
  <c r="D158" i="3"/>
  <c r="D131" i="3"/>
  <c r="D129" i="3"/>
  <c r="D121" i="3"/>
  <c r="D199" i="3"/>
  <c r="D123" i="3"/>
  <c r="D212" i="3"/>
  <c r="D153" i="3"/>
  <c r="D177" i="3"/>
  <c r="D149" i="3"/>
  <c r="D122" i="3"/>
  <c r="D152" i="3"/>
  <c r="D151" i="3"/>
  <c r="D195" i="3"/>
  <c r="D159" i="3"/>
  <c r="D166" i="3"/>
  <c r="D179" i="3"/>
  <c r="D147" i="3"/>
  <c r="D201" i="3"/>
  <c r="D180" i="3"/>
  <c r="D97" i="3"/>
  <c r="D103" i="3"/>
  <c r="D186" i="3"/>
  <c r="D150" i="3"/>
  <c r="D98" i="3"/>
  <c r="D128" i="3"/>
  <c r="D107" i="3"/>
  <c r="D169" i="3"/>
  <c r="D189" i="3"/>
  <c r="D145" i="3"/>
  <c r="D115" i="3"/>
  <c r="D193" i="3"/>
  <c r="D160" i="3"/>
  <c r="D185" i="3"/>
  <c r="D184" i="3"/>
  <c r="D175" i="3"/>
  <c r="D191" i="3"/>
  <c r="D194" i="3"/>
  <c r="D143" i="3"/>
  <c r="D116" i="3"/>
  <c r="D110" i="3"/>
  <c r="D117" i="3"/>
  <c r="D173" i="3"/>
  <c r="D96" i="3"/>
  <c r="D207" i="3"/>
  <c r="D209" i="3"/>
  <c r="D124" i="3"/>
  <c r="D102" i="3"/>
  <c r="D141" i="3"/>
  <c r="D176" i="3"/>
  <c r="D114" i="3"/>
  <c r="D196" i="3"/>
  <c r="D211" i="3"/>
  <c r="D95" i="3"/>
  <c r="D156" i="3"/>
  <c r="D120" i="3"/>
  <c r="D155" i="3"/>
  <c r="D133" i="3"/>
  <c r="D119" i="3"/>
  <c r="D137" i="3"/>
  <c r="D168" i="3"/>
  <c r="D164" i="3"/>
  <c r="D113" i="3"/>
  <c r="D135" i="3"/>
  <c r="D139" i="3"/>
  <c r="D174" i="3"/>
  <c r="D203" i="3"/>
  <c r="D165" i="3"/>
  <c r="D142" i="3"/>
  <c r="D146" i="3"/>
  <c r="D112" i="3"/>
  <c r="D198" i="3"/>
  <c r="D106" i="3"/>
  <c r="D154" i="3"/>
  <c r="D157" i="3"/>
  <c r="D181" i="3"/>
  <c r="D94" i="3"/>
  <c r="D171" i="3"/>
  <c r="D126" i="3"/>
  <c r="D182" i="3"/>
  <c r="D127" i="3"/>
  <c r="D172" i="3"/>
  <c r="D162" i="3"/>
  <c r="D170" i="3"/>
  <c r="D134" i="3"/>
  <c r="D210" i="3"/>
  <c r="D188" i="3"/>
  <c r="D109" i="3"/>
  <c r="D136" i="3"/>
  <c r="D161" i="3"/>
  <c r="D206" i="3"/>
  <c r="D104" i="3"/>
  <c r="D178" i="3"/>
  <c r="D99" i="3"/>
  <c r="D200" i="3"/>
  <c r="D108" i="3"/>
  <c r="D204" i="3"/>
  <c r="D183" i="3"/>
  <c r="D192" i="3"/>
  <c r="D148" i="3"/>
  <c r="D197" i="3"/>
  <c r="D100" i="3"/>
  <c r="D111" i="3"/>
  <c r="D144" i="3"/>
  <c r="D125" i="3"/>
  <c r="D208" i="3"/>
  <c r="D163" i="3"/>
  <c r="D202" i="3"/>
  <c r="D167" i="3"/>
  <c r="C9" i="3"/>
  <c r="D10" i="3" s="1"/>
  <c r="D69" i="3" l="1"/>
  <c r="D29" i="3"/>
  <c r="D58" i="3"/>
  <c r="D40" i="3"/>
  <c r="D21" i="3"/>
  <c r="D13" i="3"/>
  <c r="D47" i="3"/>
  <c r="D51" i="3"/>
  <c r="D90" i="3"/>
  <c r="D37" i="3"/>
  <c r="D53" i="3"/>
  <c r="D66" i="3"/>
  <c r="D42" i="3"/>
  <c r="D62" i="3"/>
  <c r="D17" i="3"/>
  <c r="D25" i="3"/>
  <c r="D44" i="3"/>
  <c r="D84" i="3"/>
  <c r="D85" i="3"/>
  <c r="D55" i="3"/>
  <c r="D78" i="3"/>
  <c r="D71" i="3"/>
  <c r="D60" i="3"/>
  <c r="D22" i="3"/>
  <c r="D75" i="3"/>
  <c r="D68" i="3"/>
  <c r="D59" i="3"/>
  <c r="D74" i="3"/>
  <c r="D72" i="3"/>
  <c r="D46" i="3"/>
  <c r="D49" i="3"/>
  <c r="D80" i="3"/>
  <c r="D19" i="3"/>
  <c r="D23" i="3"/>
  <c r="D38" i="3"/>
  <c r="D89" i="3"/>
  <c r="D12" i="3"/>
  <c r="D87" i="3"/>
  <c r="D88" i="3"/>
  <c r="D45" i="3"/>
  <c r="D52" i="3"/>
  <c r="D16" i="3"/>
  <c r="D41" i="3"/>
  <c r="D31" i="3"/>
  <c r="D83" i="3"/>
  <c r="D34" i="3"/>
  <c r="D63" i="3"/>
  <c r="D14" i="3"/>
  <c r="D24" i="3"/>
  <c r="D67" i="3"/>
  <c r="D76" i="3"/>
  <c r="D54" i="3"/>
  <c r="D32" i="3"/>
  <c r="D28" i="3"/>
  <c r="D43" i="3"/>
  <c r="D61" i="3"/>
  <c r="D56" i="3"/>
  <c r="D73" i="3"/>
  <c r="D9" i="3"/>
  <c r="D20" i="3"/>
  <c r="D35" i="3"/>
  <c r="D39" i="3"/>
  <c r="D65" i="3"/>
  <c r="D15" i="3"/>
  <c r="D50" i="3"/>
  <c r="D82" i="3"/>
  <c r="D18" i="3"/>
  <c r="D33" i="3"/>
  <c r="D26" i="3"/>
  <c r="D86" i="3"/>
  <c r="D77" i="3"/>
  <c r="D27" i="3"/>
  <c r="D70" i="3"/>
  <c r="D11" i="3"/>
  <c r="D79" i="3"/>
  <c r="D64" i="3"/>
  <c r="D81" i="3"/>
  <c r="D30" i="3"/>
  <c r="D48" i="3"/>
  <c r="D36" i="3"/>
  <c r="D57" i="3"/>
  <c r="A3" i="8" l="1"/>
  <c r="A3" i="3"/>
  <c r="A3" i="2"/>
  <c r="E1" i="3"/>
  <c r="H3" i="8"/>
  <c r="H2" i="8"/>
  <c r="H1" i="8"/>
  <c r="A1" i="8"/>
  <c r="C31" i="7"/>
  <c r="C8" i="7"/>
  <c r="C16" i="6"/>
  <c r="C8" i="6"/>
  <c r="D138" i="5"/>
  <c r="C44" i="5"/>
  <c r="E3" i="5"/>
  <c r="E2" i="5"/>
  <c r="E1" i="5"/>
  <c r="E3" i="4"/>
  <c r="E2" i="4"/>
  <c r="E1" i="4"/>
  <c r="E3" i="3"/>
  <c r="E2" i="3"/>
  <c r="A1" i="3"/>
  <c r="H3" i="2"/>
  <c r="H2" i="2"/>
  <c r="H1" i="2"/>
  <c r="D14" i="2" s="1"/>
  <c r="E14" i="2" s="1"/>
  <c r="F14" i="2" s="1"/>
  <c r="G14" i="2" s="1"/>
  <c r="A1" i="2"/>
  <c r="C21" i="6" l="1"/>
  <c r="C40" i="7"/>
  <c r="A1" i="7"/>
  <c r="A1" i="6"/>
  <c r="A1" i="5"/>
  <c r="A1" i="4"/>
  <c r="A3" i="7"/>
  <c r="A3" i="6"/>
  <c r="A3" i="5"/>
  <c r="A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Estefany Merced Nunez Lopez</author>
  </authors>
  <commentList>
    <comment ref="E77" authorId="0" shapeId="0" xr:uid="{C125C9BD-C0AF-49C2-8EA3-CC5A9634C3AF}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8" authorId="0" shapeId="0" xr:uid="{A8A9DDE7-DA1D-41AA-9ADA-56DCD2411838}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9" authorId="0" shapeId="0" xr:uid="{8973D632-AB34-4DF3-9927-B7CB18CE7E01}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0" authorId="0" shapeId="0" xr:uid="{8AFB912F-E811-4EA3-BE28-3CCDD5E8AF04}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1" authorId="0" shapeId="0" xr:uid="{848687DC-F978-488A-AF17-C70D0A8CDCE3}">
      <text>
        <r>
          <rPr>
            <b/>
            <sz val="9"/>
            <color indexed="81"/>
            <rFont val="Tahoma"/>
            <family val="2"/>
          </rPr>
          <t>Estefany Merced Nunez Lopez: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<sst xmlns="http://schemas.openxmlformats.org/spreadsheetml/2006/main" count="850" uniqueCount="602">
  <si>
    <t>Ejercicio:</t>
  </si>
  <si>
    <t>Notas de Desglose y Memoria</t>
  </si>
  <si>
    <t>Periodicidad: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</si>
  <si>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</si>
  <si>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</si>
  <si>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</si>
  <si>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</si>
  <si>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</si>
  <si>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</si>
  <si>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</si>
  <si>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</si>
  <si>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</si>
  <si>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</si>
  <si>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</si>
  <si>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</si>
  <si>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</si>
  <si>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</si>
  <si>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</si>
  <si>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</si>
  <si>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</si>
  <si>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</si>
  <si>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</si>
  <si>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</si>
  <si>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</si>
  <si>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</si>
  <si>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</si>
  <si>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</si>
  <si>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</si>
  <si>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</si>
  <si>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</si>
  <si>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</si>
  <si>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</si>
  <si>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</si>
  <si>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</si>
  <si>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</si>
  <si>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</si>
  <si>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</si>
  <si>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</si>
  <si>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</si>
  <si>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</si>
  <si>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</si>
  <si>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</si>
  <si>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</si>
  <si>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</si>
  <si>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</si>
  <si>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</si>
  <si>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</si>
  <si>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</si>
  <si>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</si>
  <si>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</si>
  <si>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</si>
  <si>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</si>
  <si>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</si>
  <si>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</si>
  <si>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</si>
  <si>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</si>
  <si>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</si>
  <si>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</si>
  <si>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</si>
  <si>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</si>
  <si>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</si>
  <si>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</si>
  <si>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</si>
  <si>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</si>
  <si>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</si>
  <si>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</si>
  <si>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</si>
  <si>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</si>
  <si>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</si>
  <si>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</si>
  <si>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</si>
  <si>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</si>
  <si>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</si>
  <si>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</si>
  <si>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</si>
  <si>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</si>
  <si>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</si>
  <si>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</si>
  <si>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</si>
  <si>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</si>
  <si>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</si>
  <si>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</si>
  <si>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</si>
  <si>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</si>
  <si>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</si>
  <si>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</si>
  <si>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</si>
  <si>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</si>
  <si>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</si>
  <si>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</si>
  <si>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</si>
  <si>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</si>
  <si>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</si>
  <si>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</si>
  <si>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</si>
  <si>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</si>
  <si>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</si>
  <si>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</si>
  <si>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</si>
  <si>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</si>
  <si>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</si>
  <si>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</si>
  <si>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</si>
  <si>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</si>
  <si>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</si>
  <si>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</si>
  <si>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</si>
  <si>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</si>
  <si>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</si>
  <si>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</si>
  <si>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</si>
  <si>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</si>
  <si>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</si>
  <si>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</si>
  <si>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</si>
  <si>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</si>
  <si>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</si>
  <si>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</si>
  <si>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</si>
  <si>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</si>
  <si>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</si>
  <si>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</si>
  <si>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</si>
  <si>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</si>
  <si>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</si>
  <si>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</si>
  <si>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</si>
  <si>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</si>
  <si>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</si>
  <si>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</si>
  <si>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</si>
  <si>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</si>
  <si>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</si>
  <si>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</si>
  <si>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</si>
  <si>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</si>
  <si>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</si>
  <si>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</si>
  <si>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</si>
  <si>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</si>
  <si>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</si>
  <si>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</si>
  <si>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</si>
  <si>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</si>
  <si>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</si>
  <si>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</si>
  <si>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</si>
  <si>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</si>
  <si>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</si>
  <si>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</si>
  <si>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</si>
  <si>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</si>
  <si>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</si>
  <si>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</si>
  <si>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</si>
  <si>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</si>
  <si>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</si>
  <si>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</si>
  <si>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</si>
  <si>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</si>
  <si>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</si>
  <si>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</si>
  <si>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</si>
  <si>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</si>
  <si>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</si>
  <si>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</si>
  <si>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</si>
  <si>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</si>
  <si>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</si>
  <si>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</si>
  <si>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</si>
  <si>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</si>
  <si>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</si>
  <si>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</si>
  <si>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</si>
  <si>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</si>
  <si>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</si>
  <si>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</si>
  <si>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</si>
  <si>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</si>
  <si>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</si>
  <si>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</si>
  <si>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</si>
  <si>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</si>
  <si>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</si>
  <si>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</si>
  <si>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</si>
  <si>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</si>
  <si>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</si>
  <si>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</si>
  <si>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</si>
  <si>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</si>
  <si>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</si>
  <si>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</si>
  <si>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</si>
  <si>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</si>
  <si>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</si>
  <si>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</si>
  <si>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</si>
  <si>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</si>
  <si>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</si>
  <si>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</si>
  <si>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</si>
  <si>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</si>
  <si>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</si>
  <si>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</si>
  <si>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</si>
  <si>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</si>
  <si>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</si>
  <si>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</si>
  <si>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</si>
  <si>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</si>
  <si>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</si>
  <si>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</si>
  <si>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</si>
  <si>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</si>
  <si>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</si>
  <si>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</si>
  <si>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</si>
  <si>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</si>
  <si>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</si>
  <si>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</si>
  <si>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</si>
  <si>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</si>
  <si>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</si>
  <si>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</si>
  <si>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</si>
  <si>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</si>
  <si>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</si>
  <si>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</si>
  <si>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</si>
  <si>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</si>
  <si>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</si>
  <si>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</si>
  <si>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</si>
  <si>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</si>
  <si>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</si>
  <si>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</si>
  <si>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</si>
  <si>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</si>
  <si>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</si>
  <si>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</si>
  <si>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</si>
  <si>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</si>
  <si>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</si>
  <si>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</si>
  <si>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</si>
  <si>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</si>
  <si>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</si>
  <si>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</si>
  <si>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</si>
  <si>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</si>
  <si>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</si>
  <si>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</si>
  <si>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</si>
  <si>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</si>
  <si>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</si>
  <si>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</si>
  <si>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</si>
  <si>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</si>
  <si>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</si>
  <si>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</si>
  <si>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</si>
  <si>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</si>
  <si>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</si>
  <si>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</si>
  <si>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</si>
  <si>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</si>
  <si>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</si>
  <si>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</si>
  <si>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</si>
  <si>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</si>
  <si>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</si>
  <si>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</si>
  <si>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</si>
  <si>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</si>
  <si>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</si>
  <si>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</si>
  <si>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</si>
  <si>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</si>
  <si>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</si>
  <si>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</si>
  <si>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</si>
  <si>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</si>
  <si>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</si>
  <si>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</si>
  <si>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</si>
  <si>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</si>
  <si>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</si>
  <si>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</si>
  <si>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</si>
  <si>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</si>
  <si>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</si>
  <si>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</si>
  <si>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</si>
  <si>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</si>
  <si>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</si>
  <si>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</si>
  <si>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</si>
  <si>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</si>
  <si>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</si>
  <si>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</si>
  <si>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</si>
  <si>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</si>
  <si>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</si>
  <si>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</si>
  <si>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</si>
  <si>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</si>
  <si>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</si>
  <si>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</si>
  <si>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</si>
  <si>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</si>
  <si>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</si>
  <si>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</si>
  <si>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</si>
  <si>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</si>
  <si>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</si>
  <si>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</si>
  <si>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</si>
  <si>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</si>
  <si>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</si>
  <si>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</si>
  <si>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</si>
  <si>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</si>
  <si>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</si>
  <si>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</si>
  <si>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</si>
  <si>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</si>
  <si>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</si>
  <si>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</si>
  <si>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</si>
  <si>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</si>
  <si>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</si>
  <si>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</si>
  <si>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</si>
  <si>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</si>
  <si>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</si>
  <si>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</si>
  <si>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</si>
  <si>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</si>
  <si>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</si>
  <si>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</si>
  <si>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</si>
  <si>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</si>
  <si>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</si>
  <si>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</si>
  <si>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</si>
  <si>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</si>
  <si>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</si>
  <si>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</si>
  <si>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</si>
  <si>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</si>
  <si>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</si>
  <si>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</si>
  <si>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</si>
  <si>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</si>
  <si>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</si>
  <si>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</si>
  <si>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</si>
  <si>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</si>
  <si>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</si>
  <si>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</si>
  <si>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</si>
  <si>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</si>
  <si>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</si>
  <si>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</si>
  <si>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</si>
  <si>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</si>
  <si>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</si>
  <si>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</si>
  <si>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</si>
  <si>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</si>
  <si>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</si>
  <si>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</si>
  <si>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</si>
  <si>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</si>
  <si>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</si>
  <si>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</si>
  <si>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</si>
  <si>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</si>
  <si>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</si>
  <si>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</si>
  <si>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</si>
  <si>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</si>
  <si>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</si>
  <si>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</si>
  <si>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</si>
  <si>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</si>
  <si>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</si>
  <si>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</si>
  <si>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</si>
  <si>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</si>
  <si>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</si>
  <si>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</si>
  <si>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</si>
  <si>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</si>
  <si>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</si>
  <si>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</si>
  <si>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</si>
  <si>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</si>
  <si>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</si>
  <si>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</si>
  <si>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</si>
  <si>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</si>
  <si>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</si>
  <si>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</si>
  <si>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</si>
  <si>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</si>
  <si>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</si>
  <si>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</si>
  <si>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</si>
  <si>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</si>
  <si>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</si>
  <si>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</si>
  <si>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</si>
  <si>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</si>
  <si>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</si>
  <si>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</si>
  <si>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</si>
  <si>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</si>
  <si>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</si>
  <si>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</si>
  <si>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</si>
  <si>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</si>
  <si>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</si>
  <si>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</si>
  <si>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</si>
  <si>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</si>
  <si>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</si>
  <si>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</si>
  <si>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</si>
  <si>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</si>
  <si>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</si>
  <si>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</si>
  <si>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</si>
  <si>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</si>
  <si>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</si>
  <si>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</si>
  <si>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</si>
  <si>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</si>
  <si>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</si>
  <si>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</si>
  <si>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Cambios en Estimaciones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</si>
  <si>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</si>
  <si>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</si>
  <si>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</si>
  <si>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</si>
  <si>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</si>
  <si>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</si>
  <si>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</si>
  <si>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</si>
  <si>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</si>
  <si>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</si>
  <si>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</si>
  <si>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</si>
  <si>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</si>
  <si>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</si>
  <si>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</si>
  <si>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</si>
  <si>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</si>
  <si>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</si>
  <si>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</si>
  <si>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</si>
  <si>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</si>
  <si>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</si>
  <si>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</si>
  <si>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</si>
  <si>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</si>
  <si>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</si>
  <si>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</si>
  <si>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</si>
  <si>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</si>
  <si>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</si>
  <si>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</si>
  <si>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</si>
  <si>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</si>
  <si>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</si>
  <si>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</si>
  <si>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</si>
  <si>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Enajenaciones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</si>
  <si>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</si>
  <si>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</si>
  <si>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</si>
  <si>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</si>
  <si>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</si>
  <si>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</si>
  <si>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</si>
  <si>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</si>
  <si>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</si>
  <si>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</si>
  <si>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</si>
  <si>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</si>
  <si>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</si>
  <si>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</si>
  <si>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</si>
  <si>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</si>
  <si>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</si>
  <si>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</si>
  <si>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</si>
  <si>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</si>
  <si>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</si>
  <si>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</si>
  <si>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</si>
  <si>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</si>
  <si>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</si>
  <si>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</si>
  <si>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</si>
  <si>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</si>
  <si>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</si>
  <si>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</si>
  <si>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</si>
  <si>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</si>
  <si>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</si>
  <si>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</si>
  <si>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</si>
  <si>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</si>
  <si>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</si>
  <si>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</si>
  <si>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</si>
  <si>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</si>
  <si>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</si>
  <si>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</si>
  <si>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</si>
  <si>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</si>
  <si>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</si>
  <si>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</si>
  <si>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</si>
  <si>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</si>
  <si>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</si>
  <si>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</si>
  <si>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</si>
  <si>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</si>
  <si>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</si>
  <si>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</si>
  <si>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</si>
  <si>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</si>
  <si>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</si>
  <si>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</si>
  <si>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</si>
  <si>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</si>
  <si>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</si>
  <si>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</si>
  <si>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</si>
  <si>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</si>
  <si>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</si>
  <si>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</si>
  <si>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</si>
  <si>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</si>
  <si>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</si>
  <si>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</si>
  <si>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</si>
  <si>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</si>
  <si>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</si>
  <si>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</si>
  <si>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</si>
  <si>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</si>
  <si>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</si>
  <si>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</si>
  <si>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</si>
  <si>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</si>
  <si>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</si>
  <si>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</si>
  <si>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</si>
  <si>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</si>
  <si>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</si>
  <si>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</si>
  <si>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</si>
  <si>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</si>
  <si>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</si>
  <si>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</si>
  <si>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</si>
  <si>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</si>
  <si>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</si>
  <si>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</si>
  <si>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</si>
  <si>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</si>
  <si>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</si>
  <si>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</si>
  <si>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</si>
  <si>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</si>
  <si>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</si>
  <si>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</si>
  <si>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</si>
  <si>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</si>
  <si>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</si>
  <si>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</si>
  <si>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LEÓN</t>
  </si>
  <si>
    <t>Del 01 de Enero al 31 de Marzo de 2025</t>
  </si>
  <si>
    <t>Trimestral</t>
  </si>
  <si>
    <t>RECAUDACIÓN DE IMPUESTOS PREDIAL</t>
  </si>
  <si>
    <t>INGRESOS POR PARTICIPACIONES FEDERALES</t>
  </si>
  <si>
    <t>SUELDO BASE DEL PERSONAL DEL SECTOR CENTRAL</t>
  </si>
  <si>
    <t>REALIZACIÓN  DE SERVICIOS GENERALES</t>
  </si>
  <si>
    <t>TRANSFERENCIAS A ENTIDADES</t>
  </si>
  <si>
    <t>Mesa de Dinero</t>
  </si>
  <si>
    <t>Aportaciones Federales, Convenios Estatales y Federales</t>
  </si>
  <si>
    <t xml:space="preserve">Mesa de Dinero </t>
  </si>
  <si>
    <t>Precios Promedio</t>
  </si>
  <si>
    <t xml:space="preserve">Gasto de Capital </t>
  </si>
  <si>
    <t>Línea Recta</t>
  </si>
  <si>
    <t>Registro Mensual</t>
  </si>
  <si>
    <t xml:space="preserve">Almacen de Taller Mecánico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</si>
</sst>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rgb="FFBFBFBF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9"/>
  </cellStyleXfs>
  <cellXfs count="15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vertical="center"/>
    </xf>
    <xf numFmtId="0" fontId="3" fillId="0" borderId="20" xfId="0" applyFont="1" applyBorder="1"/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7" fillId="8" borderId="24" xfId="0" applyFont="1" applyFill="1" applyBorder="1" applyAlignment="1">
      <alignment horizontal="center" vertical="center" wrapText="1"/>
    </xf>
    <xf numFmtId="0" fontId="7" fillId="8" borderId="25" xfId="0" applyFont="1" applyFill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3" fontId="8" fillId="0" borderId="0" xfId="1" applyFont="1"/>
    <xf numFmtId="43" fontId="9" fillId="4" borderId="9" xfId="1" applyFont="1" applyFill="1" applyBorder="1"/>
    <xf numFmtId="164" fontId="8" fillId="0" borderId="0" xfId="1" applyNumberFormat="1" applyFont="1"/>
    <xf numFmtId="165" fontId="8" fillId="0" borderId="0" xfId="1" applyNumberFormat="1" applyFont="1"/>
    <xf numFmtId="165" fontId="9" fillId="4" borderId="9" xfId="1" applyNumberFormat="1" applyFont="1" applyFill="1" applyBorder="1"/>
    <xf numFmtId="165" fontId="10" fillId="5" borderId="9" xfId="1" applyNumberFormat="1" applyFont="1" applyFill="1" applyBorder="1" applyAlignment="1">
      <alignment horizontal="center"/>
    </xf>
    <xf numFmtId="165" fontId="0" fillId="0" borderId="0" xfId="1" applyNumberFormat="1" applyFont="1"/>
    <xf numFmtId="43" fontId="7" fillId="0" borderId="0" xfId="1" applyFont="1"/>
    <xf numFmtId="164" fontId="7" fillId="0" borderId="0" xfId="1" applyNumberFormat="1" applyFont="1"/>
    <xf numFmtId="165" fontId="7" fillId="0" borderId="0" xfId="1" applyNumberFormat="1" applyFont="1"/>
    <xf numFmtId="165" fontId="8" fillId="6" borderId="9" xfId="1" applyNumberFormat="1" applyFont="1" applyFill="1" applyBorder="1"/>
    <xf numFmtId="0" fontId="13" fillId="0" borderId="0" xfId="0" applyFont="1"/>
    <xf numFmtId="9" fontId="8" fillId="0" borderId="0" xfId="2" applyFont="1"/>
    <xf numFmtId="43" fontId="10" fillId="5" borderId="9" xfId="1" applyFont="1" applyFill="1" applyBorder="1"/>
    <xf numFmtId="3" fontId="7" fillId="0" borderId="0" xfId="0" applyNumberFormat="1" applyFont="1"/>
    <xf numFmtId="165" fontId="8" fillId="0" borderId="0" xfId="1" applyNumberFormat="1" applyFont="1" applyFill="1"/>
    <xf numFmtId="165" fontId="7" fillId="2" borderId="18" xfId="1" applyNumberFormat="1" applyFont="1" applyFill="1" applyBorder="1" applyAlignment="1">
      <alignment horizontal="right" vertical="center" wrapText="1"/>
    </xf>
    <xf numFmtId="165" fontId="7" fillId="0" borderId="20" xfId="1" applyNumberFormat="1" applyFont="1" applyBorder="1" applyAlignment="1">
      <alignment horizontal="right" vertical="center"/>
    </xf>
    <xf numFmtId="165" fontId="7" fillId="0" borderId="18" xfId="1" applyNumberFormat="1" applyFont="1" applyBorder="1" applyAlignment="1">
      <alignment horizontal="right" vertical="center" wrapText="1"/>
    </xf>
    <xf numFmtId="165" fontId="8" fillId="0" borderId="18" xfId="1" applyNumberFormat="1" applyFont="1" applyBorder="1" applyAlignment="1">
      <alignment horizontal="right" vertical="center" wrapText="1"/>
    </xf>
    <xf numFmtId="165" fontId="8" fillId="0" borderId="20" xfId="1" applyNumberFormat="1" applyFont="1" applyBorder="1" applyAlignment="1">
      <alignment horizontal="right" vertical="center" wrapText="1"/>
    </xf>
    <xf numFmtId="165" fontId="8" fillId="0" borderId="18" xfId="1" applyNumberFormat="1" applyFont="1" applyBorder="1" applyAlignment="1">
      <alignment horizontal="right" vertical="center"/>
    </xf>
    <xf numFmtId="165" fontId="8" fillId="0" borderId="21" xfId="1" applyNumberFormat="1" applyFont="1" applyBorder="1" applyAlignment="1">
      <alignment horizontal="right" vertical="center"/>
    </xf>
    <xf numFmtId="165" fontId="7" fillId="2" borderId="18" xfId="1" applyNumberFormat="1" applyFont="1" applyFill="1" applyBorder="1" applyAlignment="1">
      <alignment horizontal="right" vertical="center"/>
    </xf>
    <xf numFmtId="165" fontId="3" fillId="0" borderId="18" xfId="1" applyNumberFormat="1" applyFont="1" applyBorder="1" applyAlignment="1">
      <alignment horizontal="right" vertical="center" wrapText="1"/>
    </xf>
    <xf numFmtId="165" fontId="3" fillId="0" borderId="20" xfId="1" applyNumberFormat="1" applyFont="1" applyBorder="1" applyAlignment="1">
      <alignment horizontal="right" vertical="center"/>
    </xf>
    <xf numFmtId="165" fontId="2" fillId="0" borderId="18" xfId="1" applyNumberFormat="1" applyFont="1" applyBorder="1" applyAlignment="1">
      <alignment horizontal="right" vertical="center" wrapText="1"/>
    </xf>
    <xf numFmtId="165" fontId="3" fillId="0" borderId="18" xfId="1" applyNumberFormat="1" applyFont="1" applyBorder="1" applyAlignment="1">
      <alignment horizontal="right" vertical="center"/>
    </xf>
    <xf numFmtId="165" fontId="8" fillId="0" borderId="20" xfId="1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0" fillId="0" borderId="0" xfId="0"/>
    <xf numFmtId="0" fontId="2" fillId="2" borderId="1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21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16" xfId="0" applyFont="1" applyBorder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7" fillId="8" borderId="22" xfId="0" applyFont="1" applyFill="1" applyBorder="1" applyAlignment="1">
      <alignment horizontal="center" vertical="center" wrapText="1"/>
    </xf>
    <xf numFmtId="0" fontId="11" fillId="0" borderId="23" xfId="0" applyFont="1" applyBorder="1"/>
    <xf numFmtId="0" fontId="11" fillId="0" borderId="9" xfId="0" applyFont="1" applyBorder="1"/>
    <xf numFmtId="0" fontId="2" fillId="2" borderId="9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10" fillId="5" borderId="9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65" fontId="2" fillId="0" borderId="0" xfId="1" applyNumberFormat="1" applyFont="1" applyAlignment="1">
      <alignment wrapText="1"/>
    </xf>
    <xf numFmtId="9" fontId="14" fillId="0" borderId="9" xfId="2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165" fontId="3" fillId="0" borderId="0" xfId="1" applyNumberFormat="1" applyFont="1" applyAlignment="1">
      <alignment wrapText="1"/>
    </xf>
    <xf numFmtId="9" fontId="11" fillId="0" borderId="9" xfId="2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vertical="center" wrapText="1"/>
    </xf>
    <xf numFmtId="9" fontId="14" fillId="0" borderId="9" xfId="2" applyFont="1" applyFill="1" applyBorder="1" applyAlignment="1">
      <alignment vertical="center" wrapText="1"/>
    </xf>
    <xf numFmtId="165" fontId="3" fillId="0" borderId="0" xfId="1" applyNumberFormat="1" applyFont="1" applyAlignment="1">
      <alignment vertical="center" wrapText="1"/>
    </xf>
    <xf numFmtId="9" fontId="11" fillId="0" borderId="9" xfId="2" applyFont="1" applyFill="1" applyBorder="1" applyAlignment="1">
      <alignment vertical="center" wrapText="1"/>
    </xf>
    <xf numFmtId="165" fontId="2" fillId="0" borderId="0" xfId="1" applyNumberFormat="1" applyFont="1" applyFill="1" applyAlignment="1">
      <alignment vertical="center" wrapText="1"/>
    </xf>
  </cellXfs>
  <cellStyles count="4">
    <cellStyle name="Millares" xfId="1" builtinId="3"/>
    <cellStyle name="Normal" xfId="0" builtinId="0"/>
    <cellStyle name="Normal 5" xfId="3" xr:uid="{656A9377-260B-4E6F-9FA5-432CB9E7C97D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137160</xdr:colOff>
      <xdr:row>48</xdr:row>
      <xdr:rowOff>129540</xdr:rowOff>
    </xdr:from>
    <xdr:to>
      <xdr:col>3</xdr:col>
      <xdr:colOff>508635</xdr:colOff>
      <xdr:row>53</xdr:row>
      <xdr:rowOff>60960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DC2A1BA-F1B0-4EBF-A686-1FF612A82A8F}"/>
            </a:ext>
          </a:extLst>
        </xdr:cNvPr>
        <xdr:cNvSpPr txBox="1"/>
      </xdr:nvSpPr>
      <xdr:spPr>
        <a:xfrm>
          <a:off x="137160" y="6736080"/>
          <a:ext cx="7343775" cy="8839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PRESIDENTA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MUNICIPAL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TESORERA MUNICIPAL</a:t>
          </a:r>
        </a:p>
        <a:p>
          <a:pPr algn="l"/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MTRA. ALEJANDRA GUTIÉRREZ CAMPOS                                                       </a:t>
          </a:r>
          <a:r>
            <a:rPr lang="es-MX" sz="9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tefany.nunez\Documents\00.-%20Contabilidad\2025\04.-%20IF%20y%20CP\01%20Er%20Trimestre\01.-%20Papeles%20de%20Trabajo\3.-%20PT%20Flujo%20Mar%2025%20-%20copia.xlsx" TargetMode="External"/><Relationship Id="rId1" Type="http://schemas.openxmlformats.org/officeDocument/2006/relationships/externalLinkPath" Target="/Users/estefany.nunez/Documents/00.-%20Contabilidad/2025/04.-%20IF%20y%20CP/01%20Er%20Trimestre/01.-%20Papeles%20de%20Trabajo/3.-%20PT%20Flujo%20Mar%2025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FE-NOTA"/>
      <sheetName val="PTFlujo"/>
      <sheetName val="PTFlujo (2)"/>
      <sheetName val="EFE PT"/>
      <sheetName val="Edo. Valores"/>
      <sheetName val="EFE Nota 2"/>
      <sheetName val="Eliminación Anticipos"/>
      <sheetName val="Blz Mar 25 n.3"/>
      <sheetName val="Blz real Mar25"/>
      <sheetName val="CXC_"/>
      <sheetName val="Eliminación 551 y 126"/>
      <sheetName val="Eliminación 553 y 432"/>
      <sheetName val="Eliminación 561"/>
      <sheetName val="Eliminacion 322 obra"/>
      <sheetName val="Eliminación 312."/>
      <sheetName val="Eliminación 512"/>
      <sheetName val="ESF-15"/>
      <sheetName val="Deuda EFE-PT"/>
      <sheetName val="XDO_METADATA"/>
    </sheetNames>
    <sheetDataSet>
      <sheetData sheetId="0">
        <row r="8">
          <cell r="A8">
            <v>1111</v>
          </cell>
          <cell r="B8" t="str">
            <v>Efectivo</v>
          </cell>
          <cell r="C8">
            <v>137000</v>
          </cell>
        </row>
        <row r="9">
          <cell r="A9">
            <v>1112</v>
          </cell>
          <cell r="B9" t="str">
            <v>Bancos/Tesorería</v>
          </cell>
          <cell r="C9">
            <v>329716154.48000002</v>
          </cell>
        </row>
        <row r="10">
          <cell r="A10">
            <v>1113</v>
          </cell>
          <cell r="B10" t="str">
            <v>Bancos/Dependencias y Otros</v>
          </cell>
          <cell r="C10">
            <v>2201209.27</v>
          </cell>
        </row>
        <row r="11">
          <cell r="A11">
            <v>1114</v>
          </cell>
          <cell r="B11" t="str">
            <v>Inversiones Temporales (Hasta 3 meses)</v>
          </cell>
          <cell r="C11">
            <v>1005135708.7</v>
          </cell>
        </row>
        <row r="12">
          <cell r="A12">
            <v>1115</v>
          </cell>
          <cell r="B12" t="str">
            <v>Fondos con Afectación Específica</v>
          </cell>
          <cell r="C12">
            <v>1757058640.5</v>
          </cell>
        </row>
        <row r="13">
          <cell r="A13">
            <v>1116</v>
          </cell>
          <cell r="B13" t="str">
            <v>Depósitos de Fondos de Terceros en Garantía y/o Administración</v>
          </cell>
          <cell r="C13">
            <v>0</v>
          </cell>
        </row>
        <row r="14">
          <cell r="A14">
            <v>1119</v>
          </cell>
          <cell r="B14" t="str">
            <v>Otros Efectivos y Equivalentes</v>
          </cell>
          <cell r="C14">
            <v>0</v>
          </cell>
        </row>
        <row r="21">
          <cell r="A21">
            <v>1231</v>
          </cell>
          <cell r="B21" t="str">
            <v>Terrenos</v>
          </cell>
          <cell r="C21">
            <v>20065148.82</v>
          </cell>
        </row>
        <row r="22">
          <cell r="A22">
            <v>1232</v>
          </cell>
          <cell r="B22" t="str">
            <v>Viviendas</v>
          </cell>
          <cell r="C22">
            <v>0</v>
          </cell>
        </row>
        <row r="23">
          <cell r="A23">
            <v>1233</v>
          </cell>
          <cell r="B23" t="str">
            <v>Edificios no Habitacionales</v>
          </cell>
          <cell r="C23">
            <v>40100666.439999998</v>
          </cell>
        </row>
        <row r="24">
          <cell r="A24">
            <v>1234</v>
          </cell>
          <cell r="B24" t="str">
            <v>Infraestructura</v>
          </cell>
          <cell r="C24">
            <v>0</v>
          </cell>
        </row>
        <row r="25">
          <cell r="A25">
            <v>1235</v>
          </cell>
          <cell r="B25" t="str">
            <v>Construcciones en Proceso en Bienes de Dominio Público</v>
          </cell>
          <cell r="C25">
            <v>201679283.58000007</v>
          </cell>
        </row>
        <row r="26">
          <cell r="A26">
            <v>1236</v>
          </cell>
          <cell r="B26" t="str">
            <v>Construcciones en Proceso en Bienes Propios</v>
          </cell>
          <cell r="C26">
            <v>214166565.00000006</v>
          </cell>
        </row>
        <row r="27">
          <cell r="A27">
            <v>1239</v>
          </cell>
          <cell r="B27" t="str">
            <v>Otros Bienes Inmuebles</v>
          </cell>
          <cell r="C27">
            <v>0</v>
          </cell>
        </row>
        <row r="28">
          <cell r="A28">
            <v>1240</v>
          </cell>
          <cell r="B28" t="str">
            <v>Bienes Muebles</v>
          </cell>
          <cell r="C28">
            <v>23213326.590000004</v>
          </cell>
        </row>
        <row r="29">
          <cell r="A29">
            <v>1241</v>
          </cell>
          <cell r="B29" t="str">
            <v>Mobiliario y Equipo de Administración</v>
          </cell>
          <cell r="C29">
            <v>1627951.04</v>
          </cell>
        </row>
        <row r="30">
          <cell r="A30">
            <v>1242</v>
          </cell>
          <cell r="B30" t="str">
            <v>Mobiliario y Equipo Educacional y Recreativo</v>
          </cell>
          <cell r="C30">
            <v>12319573.58</v>
          </cell>
        </row>
        <row r="31">
          <cell r="A31">
            <v>1243</v>
          </cell>
          <cell r="B31" t="str">
            <v>Equipo e Instrumental Médico y de Laboratorio</v>
          </cell>
          <cell r="C31">
            <v>0</v>
          </cell>
        </row>
        <row r="32">
          <cell r="A32">
            <v>1244</v>
          </cell>
          <cell r="B32" t="str">
            <v>Vehículos y Equipo de Transporte</v>
          </cell>
          <cell r="C32">
            <v>3933420</v>
          </cell>
        </row>
        <row r="33">
          <cell r="A33">
            <v>1245</v>
          </cell>
          <cell r="B33" t="str">
            <v>Equipo de Defensa y Seguridad</v>
          </cell>
          <cell r="C33">
            <v>0</v>
          </cell>
        </row>
        <row r="34">
          <cell r="A34">
            <v>1246</v>
          </cell>
          <cell r="B34" t="str">
            <v>Maquinaria, Otros Equipos y Herramientas</v>
          </cell>
          <cell r="C34">
            <v>5329881.9700000007</v>
          </cell>
        </row>
        <row r="35">
          <cell r="A35">
            <v>1247</v>
          </cell>
          <cell r="B35" t="str">
            <v>Colecciones, Obras de Arte y Objetos Valiosos</v>
          </cell>
          <cell r="C35">
            <v>0</v>
          </cell>
        </row>
        <row r="36">
          <cell r="A36">
            <v>1248</v>
          </cell>
          <cell r="B36" t="str">
            <v>Activos Biológicos</v>
          </cell>
          <cell r="C36">
            <v>2500</v>
          </cell>
        </row>
        <row r="37">
          <cell r="A37">
            <v>1250</v>
          </cell>
          <cell r="B37" t="str">
            <v>Activos Intangibles</v>
          </cell>
          <cell r="C37">
            <v>21193.200000000001</v>
          </cell>
        </row>
        <row r="38">
          <cell r="A38">
            <v>1251</v>
          </cell>
          <cell r="B38" t="str">
            <v>Software</v>
          </cell>
          <cell r="C38">
            <v>0</v>
          </cell>
        </row>
        <row r="39">
          <cell r="A39">
            <v>1252</v>
          </cell>
          <cell r="B39" t="str">
            <v>Patentes, Marcas y Derechos</v>
          </cell>
          <cell r="C39">
            <v>0</v>
          </cell>
        </row>
        <row r="40">
          <cell r="A40">
            <v>1253</v>
          </cell>
          <cell r="B40" t="str">
            <v>Concesiones y Franquicias</v>
          </cell>
          <cell r="C40">
            <v>0</v>
          </cell>
        </row>
        <row r="41">
          <cell r="A41">
            <v>1254</v>
          </cell>
          <cell r="B41" t="str">
            <v>Licencias</v>
          </cell>
          <cell r="C41">
            <v>21193.200000000001</v>
          </cell>
        </row>
        <row r="42">
          <cell r="A42">
            <v>1259</v>
          </cell>
          <cell r="B42" t="str">
            <v>Otros Activos Intangibles</v>
          </cell>
          <cell r="C42">
            <v>0</v>
          </cell>
        </row>
        <row r="47">
          <cell r="A47">
            <v>3210</v>
          </cell>
          <cell r="B47" t="str">
            <v>Resultados del Ejercicio Ahorro/Desahorro</v>
          </cell>
          <cell r="C47">
            <v>1545186383.0299993</v>
          </cell>
        </row>
        <row r="48">
          <cell r="A48"/>
          <cell r="B48" t="str">
            <v>(+) Movimientos de partidas (o rubros) que no afectan al efectivo</v>
          </cell>
          <cell r="C48">
            <v>116296620.29999997</v>
          </cell>
        </row>
        <row r="49">
          <cell r="A49">
            <v>5400</v>
          </cell>
          <cell r="B49" t="str">
            <v>INTERESES, COMISIONES Y OTROS GASTOS DE LA DEUDA PUBLICA</v>
          </cell>
          <cell r="C49">
            <v>35814195.090000004</v>
          </cell>
        </row>
        <row r="50">
          <cell r="A50">
            <v>5410</v>
          </cell>
          <cell r="B50" t="str">
            <v>Intereses de la deuda pública</v>
          </cell>
          <cell r="C50">
            <v>35814195.090000004</v>
          </cell>
        </row>
        <row r="51">
          <cell r="A51">
            <v>5411</v>
          </cell>
          <cell r="B51" t="str">
            <v>Intereses de la Deuda Pública Interna</v>
          </cell>
          <cell r="C51">
            <v>35814195.090000004</v>
          </cell>
        </row>
        <row r="52">
          <cell r="A52">
            <v>5420</v>
          </cell>
          <cell r="B52" t="str">
            <v>Comisiones de la deuda pública</v>
          </cell>
          <cell r="C52">
            <v>0</v>
          </cell>
        </row>
        <row r="53">
          <cell r="A53">
            <v>5421</v>
          </cell>
          <cell r="B53" t="str">
            <v>Comisiones de la Deuda Pública Interna</v>
          </cell>
          <cell r="C53">
            <v>0</v>
          </cell>
        </row>
        <row r="54">
          <cell r="A54">
            <v>5430</v>
          </cell>
          <cell r="B54" t="str">
            <v>Gastos de la deuda pública</v>
          </cell>
          <cell r="C54">
            <v>0</v>
          </cell>
        </row>
        <row r="55">
          <cell r="A55">
            <v>5431</v>
          </cell>
          <cell r="B55" t="str">
            <v>Gastos de la Deuda Pública Interna</v>
          </cell>
          <cell r="C55">
            <v>0</v>
          </cell>
        </row>
        <row r="56">
          <cell r="A56">
            <v>5440</v>
          </cell>
          <cell r="B56" t="str">
            <v>Costo por coberturas</v>
          </cell>
          <cell r="C56">
            <v>0</v>
          </cell>
        </row>
        <row r="57">
          <cell r="A57">
            <v>5441</v>
          </cell>
          <cell r="B57" t="str">
            <v>Costo por coberturas</v>
          </cell>
          <cell r="C57">
            <v>0</v>
          </cell>
        </row>
        <row r="58">
          <cell r="A58">
            <v>5450</v>
          </cell>
          <cell r="B58" t="str">
            <v>Apoyos financieros</v>
          </cell>
          <cell r="C58">
            <v>0</v>
          </cell>
        </row>
        <row r="59">
          <cell r="A59">
            <v>5451</v>
          </cell>
          <cell r="B59" t="str">
            <v>Apoyos Financieros a Intermediarios</v>
          </cell>
          <cell r="C59">
            <v>0</v>
          </cell>
        </row>
        <row r="60">
          <cell r="A60">
            <v>5452</v>
          </cell>
          <cell r="B60" t="str">
            <v>Apoyo Financieros a Ahorradores y Deudores del Sistema Financiero Nacional</v>
          </cell>
          <cell r="C60">
            <v>0</v>
          </cell>
        </row>
        <row r="61">
          <cell r="A61">
            <v>5500</v>
          </cell>
          <cell r="B61" t="str">
            <v>OTROS GASTOS Y PERDIDAS EXTRAORDINARIAS</v>
          </cell>
          <cell r="C61">
            <v>71404951.580000013</v>
          </cell>
        </row>
        <row r="62">
          <cell r="A62">
            <v>5510</v>
          </cell>
          <cell r="B62" t="str">
            <v>Estimaciones, Depreciaciones, Deterioros, Obsolescencia y Amortizaciones</v>
          </cell>
          <cell r="C62">
            <v>69944633.580000013</v>
          </cell>
        </row>
        <row r="63">
          <cell r="A63">
            <v>5511</v>
          </cell>
          <cell r="B63" t="str">
            <v>Estimaciones por Pérdida o Deterioro de Activos Circulantes</v>
          </cell>
          <cell r="C63">
            <v>0</v>
          </cell>
        </row>
        <row r="64">
          <cell r="A64">
            <v>5512</v>
          </cell>
          <cell r="B64" t="str">
            <v>Estimaciones por Pérdida o Deterioro de Activo no Circulante</v>
          </cell>
          <cell r="C64">
            <v>0</v>
          </cell>
        </row>
        <row r="65">
          <cell r="A65">
            <v>5513</v>
          </cell>
          <cell r="B65" t="str">
            <v>Depreciación de Bienes Inmuebles</v>
          </cell>
          <cell r="C65">
            <v>17836692.309999999</v>
          </cell>
        </row>
        <row r="66">
          <cell r="A66">
            <v>5514</v>
          </cell>
          <cell r="B66" t="str">
            <v>Depreciación de Infraestructura</v>
          </cell>
          <cell r="C66">
            <v>0</v>
          </cell>
        </row>
        <row r="67">
          <cell r="A67">
            <v>5515</v>
          </cell>
          <cell r="B67" t="str">
            <v>Depreciación de Bienes Muebles</v>
          </cell>
          <cell r="C67">
            <v>46733828.410000011</v>
          </cell>
        </row>
        <row r="68">
          <cell r="A68">
            <v>5516</v>
          </cell>
          <cell r="B68" t="str">
            <v>Deterioro de los Activos Biológicos</v>
          </cell>
          <cell r="C68">
            <v>49216.68</v>
          </cell>
        </row>
        <row r="69">
          <cell r="A69">
            <v>5517</v>
          </cell>
          <cell r="B69" t="str">
            <v>Amortización de Activos Intangibles</v>
          </cell>
          <cell r="C69">
            <v>1657480.28</v>
          </cell>
        </row>
        <row r="70">
          <cell r="A70">
            <v>5518</v>
          </cell>
          <cell r="B70" t="str">
            <v>Disminución de Bienes por pérdida, obsolescencia y deterioro</v>
          </cell>
          <cell r="C70">
            <v>3667415.9</v>
          </cell>
        </row>
        <row r="71">
          <cell r="A71">
            <v>5520</v>
          </cell>
          <cell r="B71" t="str">
            <v>Provisiones</v>
          </cell>
          <cell r="C71">
            <v>1460000</v>
          </cell>
        </row>
        <row r="72">
          <cell r="A72">
            <v>5521</v>
          </cell>
          <cell r="B72" t="str">
            <v>Provisiones de Pasivos a Corto Plazo</v>
          </cell>
          <cell r="C72">
            <v>1460000</v>
          </cell>
        </row>
        <row r="73">
          <cell r="A73">
            <v>5522</v>
          </cell>
          <cell r="B73" t="str">
            <v>Provisiones de Pasivos a Largo Plazo</v>
          </cell>
          <cell r="C73">
            <v>0</v>
          </cell>
        </row>
        <row r="74">
          <cell r="A74">
            <v>5530</v>
          </cell>
          <cell r="B74" t="str">
            <v>Disminución de Inventarios</v>
          </cell>
          <cell r="C74">
            <v>318</v>
          </cell>
        </row>
        <row r="75">
          <cell r="A75">
            <v>5531</v>
          </cell>
          <cell r="B75" t="str">
            <v>Disminución de Inventarios de Mercancías para Venta</v>
          </cell>
          <cell r="C75">
            <v>0</v>
          </cell>
        </row>
        <row r="76">
          <cell r="A76">
            <v>5532</v>
          </cell>
          <cell r="B76" t="str">
            <v>Disminución de Inventarios de Mercancías Terminadas</v>
          </cell>
          <cell r="C76">
            <v>0</v>
          </cell>
        </row>
        <row r="77">
          <cell r="A77">
            <v>5533</v>
          </cell>
          <cell r="B77" t="str">
            <v>Disminución de Inventarios de Mercancías en Proceso de Elaboración</v>
          </cell>
          <cell r="C77">
            <v>0</v>
          </cell>
        </row>
        <row r="78">
          <cell r="A78">
            <v>5534</v>
          </cell>
          <cell r="B78" t="str">
            <v>Disminución de Inventarios de Materias Primas, Materiales y Suministros para Producción</v>
          </cell>
          <cell r="C78">
            <v>0</v>
          </cell>
        </row>
        <row r="79">
          <cell r="A79">
            <v>5535</v>
          </cell>
          <cell r="B79" t="str">
            <v>Disminución de Almacén de Materiales y Suministros de Consumo</v>
          </cell>
          <cell r="C79">
            <v>318</v>
          </cell>
        </row>
        <row r="80">
          <cell r="A80">
            <v>5590</v>
          </cell>
          <cell r="B80" t="str">
            <v>Otros Gastos</v>
          </cell>
          <cell r="C80">
            <v>0</v>
          </cell>
        </row>
        <row r="81">
          <cell r="A81">
            <v>5591</v>
          </cell>
          <cell r="B81" t="str">
            <v>Gastos de Ejercicios Anteriores</v>
          </cell>
          <cell r="C81">
            <v>0</v>
          </cell>
        </row>
        <row r="82">
          <cell r="A82">
            <v>5592</v>
          </cell>
          <cell r="B82" t="str">
            <v>Pérdidas por Responsabilidades</v>
          </cell>
          <cell r="C82">
            <v>0</v>
          </cell>
        </row>
        <row r="83">
          <cell r="A83">
            <v>5593</v>
          </cell>
          <cell r="B83" t="str">
            <v>Bonificaciones y Descuentos Otorgados</v>
          </cell>
          <cell r="C83">
            <v>0</v>
          </cell>
        </row>
        <row r="84">
          <cell r="A84">
            <v>5594</v>
          </cell>
          <cell r="B84" t="str">
            <v>Diferencias por Tipo de Cambio Negativas en Efectivo y Equivalentes</v>
          </cell>
          <cell r="C84">
            <v>0</v>
          </cell>
        </row>
        <row r="85">
          <cell r="A85">
            <v>5595</v>
          </cell>
          <cell r="B85" t="str">
            <v>Diferencias de Cotizaciones Negativas en Valores Negociables</v>
          </cell>
          <cell r="C85">
            <v>0</v>
          </cell>
        </row>
        <row r="86">
          <cell r="A86">
            <v>5596</v>
          </cell>
          <cell r="B86" t="str">
            <v>Resultado por Posición Monetaria</v>
          </cell>
          <cell r="C86">
            <v>0</v>
          </cell>
        </row>
        <row r="87">
          <cell r="A87">
            <v>5597</v>
          </cell>
          <cell r="B87" t="str">
            <v>Pérdidas por Participación Patrimonial</v>
          </cell>
          <cell r="C87">
            <v>0</v>
          </cell>
        </row>
        <row r="88">
          <cell r="A88">
            <v>5599</v>
          </cell>
          <cell r="B88" t="str">
            <v>Otros Gastos Varios</v>
          </cell>
          <cell r="C88">
            <v>0</v>
          </cell>
        </row>
        <row r="89">
          <cell r="A89">
            <v>5600</v>
          </cell>
          <cell r="B89" t="str">
            <v>INVERSIÓN PÚBLICA</v>
          </cell>
          <cell r="C89">
            <v>167487.49</v>
          </cell>
        </row>
        <row r="90">
          <cell r="A90">
            <v>5610</v>
          </cell>
          <cell r="B90" t="str">
            <v>Inversión Pública no Capitalizable</v>
          </cell>
          <cell r="C90">
            <v>167487.49</v>
          </cell>
        </row>
        <row r="91">
          <cell r="A91">
            <v>5611</v>
          </cell>
          <cell r="B91" t="str">
            <v>Construcción en Bienes no Capitalizable</v>
          </cell>
          <cell r="C91">
            <v>167487.49</v>
          </cell>
        </row>
        <row r="92">
          <cell r="A92">
            <v>2110</v>
          </cell>
          <cell r="B92" t="str">
            <v>Incremento en Cuentas por Pagar de Operación</v>
          </cell>
          <cell r="C92">
            <v>-3757187.6300000008</v>
          </cell>
        </row>
        <row r="93">
          <cell r="A93">
            <v>2111</v>
          </cell>
          <cell r="B93" t="str">
            <v>Provisiones capítulo 1000</v>
          </cell>
          <cell r="C93">
            <v>0</v>
          </cell>
        </row>
        <row r="94">
          <cell r="A94">
            <v>2112</v>
          </cell>
          <cell r="B94" t="str">
            <v>Provisiones capítulo 2000</v>
          </cell>
          <cell r="C94"/>
        </row>
        <row r="95">
          <cell r="A95">
            <v>2112</v>
          </cell>
          <cell r="B95" t="str">
            <v>Provisiones capítulo 3000</v>
          </cell>
          <cell r="C95">
            <v>-3757187.6300000008</v>
          </cell>
        </row>
        <row r="96">
          <cell r="A96">
            <v>2115</v>
          </cell>
          <cell r="B96" t="str">
            <v>Provisiones capítulo 4000</v>
          </cell>
          <cell r="C96">
            <v>0</v>
          </cell>
        </row>
        <row r="97">
          <cell r="A97">
            <v>2114</v>
          </cell>
          <cell r="B97" t="str">
            <v>Provisiones capítulo 8000</v>
          </cell>
          <cell r="C97">
            <v>0</v>
          </cell>
        </row>
        <row r="98">
          <cell r="A98">
            <v>5120</v>
          </cell>
          <cell r="B98" t="str">
            <v>Almacén de Materiales y Suministros de Consumo</v>
          </cell>
          <cell r="C98">
            <v>12667173.769999957</v>
          </cell>
        </row>
        <row r="99">
          <cell r="A99">
            <v>5120</v>
          </cell>
          <cell r="B99" t="str">
            <v>Almacén de Materiales y Suministros de Consumo</v>
          </cell>
          <cell r="C99">
            <v>12667173.769999957</v>
          </cell>
        </row>
        <row r="100">
          <cell r="A100"/>
          <cell r="B100" t="str">
            <v>(-) Movimientos de partidas (o rubros) que afectan al efectivo</v>
          </cell>
          <cell r="C100">
            <v>21671510.080000002</v>
          </cell>
        </row>
        <row r="101">
          <cell r="A101">
            <v>4300</v>
          </cell>
          <cell r="B101" t="str">
            <v>OTROS INGRESOS Y BENEFICIOS</v>
          </cell>
          <cell r="C101">
            <v>0</v>
          </cell>
        </row>
        <row r="102">
          <cell r="A102">
            <v>4310</v>
          </cell>
          <cell r="B102" t="str">
            <v>Ingresos Financieros</v>
          </cell>
          <cell r="C102">
            <v>0</v>
          </cell>
        </row>
        <row r="103">
          <cell r="A103">
            <v>4311</v>
          </cell>
          <cell r="B103" t="str">
            <v>Intereses Ganados de Títulos, Valores y demás Instrumentos Financieros</v>
          </cell>
          <cell r="C103">
            <v>0</v>
          </cell>
        </row>
        <row r="104">
          <cell r="A104">
            <v>4319</v>
          </cell>
          <cell r="B104" t="str">
            <v>Otros Ingresos Financieros</v>
          </cell>
          <cell r="C104">
            <v>0</v>
          </cell>
        </row>
        <row r="105">
          <cell r="A105">
            <v>4320</v>
          </cell>
          <cell r="B105" t="str">
            <v>Incremento por Variación de Inventarios</v>
          </cell>
          <cell r="C105">
            <v>0.66</v>
          </cell>
        </row>
        <row r="106">
          <cell r="A106">
            <v>4321</v>
          </cell>
          <cell r="B106" t="str">
            <v>Incremento por Variación de Inventarios de Mercancías para Venta</v>
          </cell>
          <cell r="C106">
            <v>0</v>
          </cell>
        </row>
        <row r="107">
          <cell r="A107">
            <v>4322</v>
          </cell>
          <cell r="B107" t="str">
            <v>Incremento por Variación de Inventarios de Mercancías Terminadas</v>
          </cell>
          <cell r="C107">
            <v>0</v>
          </cell>
        </row>
        <row r="108">
          <cell r="A108">
            <v>4323</v>
          </cell>
          <cell r="B108" t="str">
            <v>Incremento por Variación de Inventarios de Mercancías en Proceso de Elaboración</v>
          </cell>
          <cell r="C108">
            <v>0</v>
          </cell>
        </row>
        <row r="109">
          <cell r="A109">
            <v>4324</v>
          </cell>
          <cell r="B109" t="str">
            <v>Incremento por Variación de Inventarios de Materias Primas, Materiales y Suministros para Producción</v>
          </cell>
          <cell r="C109">
            <v>0</v>
          </cell>
        </row>
        <row r="110">
          <cell r="A110">
            <v>4325</v>
          </cell>
          <cell r="B110" t="str">
            <v>Incremento por Variación de Almacén de Materias Primas, Materiales y Suministros de Consumo</v>
          </cell>
          <cell r="C110">
            <v>0.66</v>
          </cell>
        </row>
        <row r="111">
          <cell r="A111">
            <v>4330</v>
          </cell>
          <cell r="B111" t="str">
            <v>Disminución del Exceso de Estimaciones por Pérdida o Deterioro u Obsolescencia</v>
          </cell>
          <cell r="C111">
            <v>0</v>
          </cell>
        </row>
        <row r="112">
          <cell r="A112">
            <v>4331</v>
          </cell>
          <cell r="B112" t="str">
            <v>Disminución del Exceso de Estimaciones por Pérdida o Deterioro u Obsolescencia</v>
          </cell>
          <cell r="C112">
            <v>0</v>
          </cell>
        </row>
        <row r="113">
          <cell r="A113">
            <v>4340</v>
          </cell>
          <cell r="B113" t="str">
            <v>Disminución del Exceso de Provisiones</v>
          </cell>
          <cell r="C113">
            <v>0</v>
          </cell>
        </row>
        <row r="114">
          <cell r="A114">
            <v>4341</v>
          </cell>
          <cell r="B114" t="str">
            <v>Disminución del Exceso de Provisiones</v>
          </cell>
          <cell r="C114">
            <v>0</v>
          </cell>
        </row>
        <row r="115">
          <cell r="A115">
            <v>4390</v>
          </cell>
          <cell r="B115" t="str">
            <v>Otros Ingresos y Beneficios Varios</v>
          </cell>
          <cell r="C115">
            <v>0</v>
          </cell>
        </row>
        <row r="116">
          <cell r="A116">
            <v>4392</v>
          </cell>
          <cell r="B116" t="str">
            <v>Bonificaciones y Descuentos Obtenidos</v>
          </cell>
          <cell r="C116">
            <v>0</v>
          </cell>
        </row>
        <row r="117">
          <cell r="A117">
            <v>4393</v>
          </cell>
          <cell r="B117" t="str">
            <v>Diferencias por Tipo de Cambio a Favor</v>
          </cell>
          <cell r="C117">
            <v>0</v>
          </cell>
        </row>
        <row r="118">
          <cell r="A118">
            <v>4394</v>
          </cell>
          <cell r="B118" t="str">
            <v>Diferencias de Cotizaciones a Favor en Valores Negociables</v>
          </cell>
          <cell r="C118">
            <v>0</v>
          </cell>
        </row>
        <row r="119">
          <cell r="A119">
            <v>4395</v>
          </cell>
          <cell r="B119" t="str">
            <v>Resultado por Posición Monetaria</v>
          </cell>
          <cell r="C119">
            <v>0</v>
          </cell>
        </row>
        <row r="120">
          <cell r="A120">
            <v>4396</v>
          </cell>
          <cell r="B120" t="str">
            <v>Utilidades por Participación Patrimonial</v>
          </cell>
          <cell r="C120">
            <v>0</v>
          </cell>
        </row>
        <row r="121">
          <cell r="A121">
            <v>4397</v>
          </cell>
          <cell r="B121" t="str">
            <v>Diferencias por Reestructuración de Deuda Pública a Favor</v>
          </cell>
          <cell r="C121">
            <v>0</v>
          </cell>
        </row>
        <row r="122">
          <cell r="A122">
            <v>4399</v>
          </cell>
          <cell r="B122" t="str">
            <v>Otros Ingresos y Beneficios Varios</v>
          </cell>
          <cell r="C122">
            <v>0</v>
          </cell>
        </row>
        <row r="123">
          <cell r="A123">
            <v>1120</v>
          </cell>
          <cell r="B123" t="str">
            <v>Incremento en Cuentas por Cobrar de Operación</v>
          </cell>
          <cell r="C123">
            <v>21671509.420000002</v>
          </cell>
        </row>
        <row r="124">
          <cell r="A124">
            <v>1124</v>
          </cell>
          <cell r="B124" t="str">
            <v>Ingresos por recuperar CRI 10</v>
          </cell>
          <cell r="C124">
            <v>0</v>
          </cell>
        </row>
        <row r="125">
          <cell r="A125">
            <v>1124</v>
          </cell>
          <cell r="B125" t="str">
            <v>Ingresos por recuperar CRI 20</v>
          </cell>
          <cell r="C125">
            <v>0</v>
          </cell>
        </row>
        <row r="126">
          <cell r="A126">
            <v>1124</v>
          </cell>
          <cell r="B126" t="str">
            <v>Ingresos por recuperar CRI 30</v>
          </cell>
          <cell r="C126">
            <v>0</v>
          </cell>
        </row>
        <row r="127">
          <cell r="A127">
            <v>1124</v>
          </cell>
          <cell r="B127" t="str">
            <v>Ingresos por recuperar CRI 40</v>
          </cell>
          <cell r="C127">
            <v>0</v>
          </cell>
        </row>
        <row r="128">
          <cell r="A128">
            <v>1124</v>
          </cell>
          <cell r="B128" t="str">
            <v>Ingresos por recuperar CRI 50</v>
          </cell>
          <cell r="C128">
            <v>0</v>
          </cell>
        </row>
        <row r="129">
          <cell r="A129">
            <v>1124</v>
          </cell>
          <cell r="B129" t="str">
            <v>Ingresos por recuperar CRI 60</v>
          </cell>
          <cell r="C129">
            <v>21671509.420000002</v>
          </cell>
        </row>
        <row r="130">
          <cell r="A130">
            <v>1122</v>
          </cell>
          <cell r="B130" t="str">
            <v>Cuentas por cobrar CRI 70</v>
          </cell>
          <cell r="C130">
            <v>0</v>
          </cell>
        </row>
        <row r="131">
          <cell r="A131">
            <v>1122</v>
          </cell>
          <cell r="B131" t="str">
            <v>Cuentas por cobrar CRI 80</v>
          </cell>
          <cell r="C131">
            <v>0</v>
          </cell>
        </row>
        <row r="132">
          <cell r="A132">
            <v>1122</v>
          </cell>
          <cell r="B132" t="str">
            <v>Cuentas por cobrar CRI 90</v>
          </cell>
          <cell r="C132">
            <v>0</v>
          </cell>
        </row>
        <row r="133">
          <cell r="A133">
            <v>5120</v>
          </cell>
          <cell r="B133" t="str">
            <v>Almacén de Materiales y Suministros de Consumo</v>
          </cell>
          <cell r="C133">
            <v>0</v>
          </cell>
        </row>
        <row r="134">
          <cell r="A134">
            <v>5120</v>
          </cell>
          <cell r="B134" t="str">
            <v>Almacén de Materiales y Suministros de Consumo</v>
          </cell>
          <cell r="C134"/>
        </row>
        <row r="135">
          <cell r="A135"/>
          <cell r="B135" t="str">
            <v>= Flujos de Efectivo Netos de las Actividades de Operación</v>
          </cell>
          <cell r="C135">
            <v>1639811493.2499993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showGridLines="0" tabSelected="1" workbookViewId="0">
      <selection sqref="A1:B1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12" t="s">
        <v>586</v>
      </c>
      <c r="B1" s="113"/>
      <c r="C1" s="45" t="s">
        <v>0</v>
      </c>
      <c r="D1" s="46">
        <v>2025</v>
      </c>
    </row>
    <row r="2" spans="1:4" ht="11.25" customHeight="1" x14ac:dyDescent="0.3">
      <c r="A2" s="114" t="s">
        <v>1</v>
      </c>
      <c r="B2" s="115"/>
      <c r="C2" s="47" t="s">
        <v>2</v>
      </c>
      <c r="D2" s="48" t="s">
        <v>588</v>
      </c>
    </row>
    <row r="3" spans="1:4" ht="11.25" customHeight="1" x14ac:dyDescent="0.3">
      <c r="A3" s="114" t="s">
        <v>587</v>
      </c>
      <c r="B3" s="115"/>
      <c r="C3" s="47" t="s">
        <v>3</v>
      </c>
      <c r="D3" s="49">
        <v>1</v>
      </c>
    </row>
    <row r="4" spans="1:4" ht="11.25" customHeight="1" x14ac:dyDescent="0.3">
      <c r="A4" s="116" t="s">
        <v>4</v>
      </c>
      <c r="B4" s="117"/>
      <c r="C4" s="50"/>
      <c r="D4" s="51"/>
    </row>
    <row r="5" spans="1:4" ht="15" customHeight="1" x14ac:dyDescent="0.3">
      <c r="A5" s="2" t="s">
        <v>5</v>
      </c>
      <c r="B5" s="76" t="s">
        <v>6</v>
      </c>
      <c r="C5" s="1"/>
      <c r="D5" s="1"/>
    </row>
    <row r="6" spans="1:4" ht="9.75" customHeight="1" x14ac:dyDescent="0.3">
      <c r="A6" s="3"/>
      <c r="B6" s="4"/>
      <c r="C6" s="1"/>
      <c r="D6" s="1"/>
    </row>
    <row r="7" spans="1:4" ht="9.75" customHeight="1" x14ac:dyDescent="0.3">
      <c r="A7" s="5"/>
      <c r="B7" s="6" t="s">
        <v>7</v>
      </c>
      <c r="C7" s="1"/>
      <c r="D7" s="1"/>
    </row>
    <row r="8" spans="1:4" ht="9.75" customHeight="1" x14ac:dyDescent="0.3">
      <c r="A8" s="5"/>
      <c r="B8" s="6"/>
      <c r="C8" s="1"/>
      <c r="D8" s="1"/>
    </row>
    <row r="9" spans="1:4" ht="9.75" customHeight="1" x14ac:dyDescent="0.3">
      <c r="A9" s="5"/>
      <c r="B9" s="7" t="s">
        <v>8</v>
      </c>
      <c r="C9" s="1"/>
      <c r="D9" s="1"/>
    </row>
    <row r="10" spans="1:4" ht="9.75" customHeight="1" x14ac:dyDescent="0.3">
      <c r="A10" s="8" t="s">
        <v>9</v>
      </c>
      <c r="B10" s="9" t="s">
        <v>10</v>
      </c>
      <c r="C10" s="1"/>
      <c r="D10" s="1"/>
    </row>
    <row r="11" spans="1:4" ht="9.75" customHeight="1" x14ac:dyDescent="0.3">
      <c r="A11" s="8" t="s">
        <v>11</v>
      </c>
      <c r="B11" s="9" t="s">
        <v>12</v>
      </c>
      <c r="C11" s="1"/>
      <c r="D11" s="1"/>
    </row>
    <row r="12" spans="1:4" ht="9.75" customHeight="1" x14ac:dyDescent="0.3">
      <c r="A12" s="8" t="s">
        <v>13</v>
      </c>
      <c r="B12" s="9" t="s">
        <v>14</v>
      </c>
      <c r="C12" s="1"/>
      <c r="D12" s="1"/>
    </row>
    <row r="13" spans="1:4" ht="9.75" customHeight="1" x14ac:dyDescent="0.3">
      <c r="A13" s="8" t="s">
        <v>15</v>
      </c>
      <c r="B13" s="9" t="s">
        <v>16</v>
      </c>
      <c r="C13" s="1"/>
      <c r="D13" s="1"/>
    </row>
    <row r="14" spans="1:4" ht="9.75" customHeight="1" x14ac:dyDescent="0.3">
      <c r="A14" s="8" t="s">
        <v>17</v>
      </c>
      <c r="B14" s="9" t="s">
        <v>18</v>
      </c>
      <c r="C14" s="1"/>
      <c r="D14" s="1"/>
    </row>
    <row r="15" spans="1:4" ht="9.75" customHeight="1" x14ac:dyDescent="0.3">
      <c r="A15" s="8" t="s">
        <v>19</v>
      </c>
      <c r="B15" s="9" t="s">
        <v>20</v>
      </c>
      <c r="C15" s="1"/>
      <c r="D15" s="1"/>
    </row>
    <row r="16" spans="1:4" ht="9.75" customHeight="1" x14ac:dyDescent="0.3">
      <c r="A16" s="8" t="s">
        <v>21</v>
      </c>
      <c r="B16" s="9" t="s">
        <v>22</v>
      </c>
      <c r="C16" s="1"/>
      <c r="D16" s="1"/>
    </row>
    <row r="17" spans="1:2" ht="9.75" customHeight="1" x14ac:dyDescent="0.3">
      <c r="A17" s="8" t="s">
        <v>23</v>
      </c>
      <c r="B17" s="9" t="s">
        <v>24</v>
      </c>
    </row>
    <row r="18" spans="1:2" ht="9.75" customHeight="1" x14ac:dyDescent="0.3">
      <c r="A18" s="8" t="s">
        <v>25</v>
      </c>
      <c r="B18" s="9" t="s">
        <v>26</v>
      </c>
    </row>
    <row r="19" spans="1:2" ht="9.75" customHeight="1" x14ac:dyDescent="0.3">
      <c r="A19" s="8" t="s">
        <v>27</v>
      </c>
      <c r="B19" s="9" t="s">
        <v>28</v>
      </c>
    </row>
    <row r="20" spans="1:2" ht="9.75" customHeight="1" x14ac:dyDescent="0.3">
      <c r="A20" s="8" t="s">
        <v>29</v>
      </c>
      <c r="B20" s="9" t="s">
        <v>30</v>
      </c>
    </row>
    <row r="21" spans="1:2" ht="9.75" customHeight="1" x14ac:dyDescent="0.3">
      <c r="A21" s="8" t="s">
        <v>31</v>
      </c>
      <c r="B21" s="9" t="s">
        <v>32</v>
      </c>
    </row>
    <row r="22" spans="1:2" ht="9.75" customHeight="1" x14ac:dyDescent="0.3">
      <c r="A22" s="8" t="s">
        <v>33</v>
      </c>
      <c r="B22" s="9" t="s">
        <v>34</v>
      </c>
    </row>
    <row r="23" spans="1:2" ht="9.75" customHeight="1" x14ac:dyDescent="0.3">
      <c r="A23" s="8" t="s">
        <v>35</v>
      </c>
      <c r="B23" s="9" t="s">
        <v>36</v>
      </c>
    </row>
    <row r="24" spans="1:2" ht="9.75" customHeight="1" x14ac:dyDescent="0.3">
      <c r="A24" s="8" t="s">
        <v>37</v>
      </c>
      <c r="B24" s="9" t="s">
        <v>38</v>
      </c>
    </row>
    <row r="25" spans="1:2" ht="9.75" customHeight="1" x14ac:dyDescent="0.3">
      <c r="A25" s="8" t="s">
        <v>39</v>
      </c>
      <c r="B25" s="9" t="s">
        <v>40</v>
      </c>
    </row>
    <row r="26" spans="1:2" ht="9.75" customHeight="1" x14ac:dyDescent="0.3">
      <c r="A26" s="8" t="s">
        <v>41</v>
      </c>
      <c r="B26" s="9" t="s">
        <v>42</v>
      </c>
    </row>
    <row r="27" spans="1:2" ht="9.75" customHeight="1" x14ac:dyDescent="0.3">
      <c r="A27" s="8" t="s">
        <v>43</v>
      </c>
      <c r="B27" s="9" t="s">
        <v>44</v>
      </c>
    </row>
    <row r="28" spans="1:2" ht="9.75" customHeight="1" x14ac:dyDescent="0.3">
      <c r="A28" s="8" t="s">
        <v>45</v>
      </c>
      <c r="B28" s="9" t="s">
        <v>46</v>
      </c>
    </row>
    <row r="29" spans="1:2" ht="9.75" customHeight="1" x14ac:dyDescent="0.3">
      <c r="A29" s="8" t="s">
        <v>47</v>
      </c>
      <c r="B29" s="9" t="s">
        <v>48</v>
      </c>
    </row>
    <row r="30" spans="1:2" ht="9.75" customHeight="1" x14ac:dyDescent="0.3">
      <c r="A30" s="8" t="s">
        <v>49</v>
      </c>
      <c r="B30" s="9" t="s">
        <v>50</v>
      </c>
    </row>
    <row r="31" spans="1:2" ht="9.75" customHeight="1" x14ac:dyDescent="0.3">
      <c r="A31" s="8" t="s">
        <v>51</v>
      </c>
      <c r="B31" s="9" t="s">
        <v>52</v>
      </c>
    </row>
    <row r="32" spans="1:2" ht="9.75" customHeight="1" x14ac:dyDescent="0.3">
      <c r="A32" s="8" t="s">
        <v>53</v>
      </c>
      <c r="B32" s="9" t="s">
        <v>54</v>
      </c>
    </row>
    <row r="35" spans="1:2" ht="9.75" customHeight="1" x14ac:dyDescent="0.3">
      <c r="A35" s="8" t="s">
        <v>55</v>
      </c>
      <c r="B35" s="52" t="s">
        <v>56</v>
      </c>
    </row>
    <row r="36" spans="1:2" ht="9.75" customHeight="1" x14ac:dyDescent="0.3">
      <c r="A36" s="8" t="s">
        <v>57</v>
      </c>
      <c r="B36" s="52" t="s">
        <v>58</v>
      </c>
    </row>
    <row r="37" spans="1:2" ht="9.75" customHeight="1" x14ac:dyDescent="0.3">
      <c r="A37" s="5"/>
      <c r="B37" s="9"/>
    </row>
    <row r="38" spans="1:2" ht="9.75" customHeight="1" x14ac:dyDescent="0.3">
      <c r="A38" s="5"/>
      <c r="B38" s="6" t="s">
        <v>59</v>
      </c>
    </row>
    <row r="39" spans="1:2" ht="9.75" customHeight="1" x14ac:dyDescent="0.3">
      <c r="A39" s="5" t="s">
        <v>60</v>
      </c>
      <c r="B39" s="52" t="s">
        <v>61</v>
      </c>
    </row>
    <row r="40" spans="1:2" ht="9.75" customHeight="1" x14ac:dyDescent="0.3">
      <c r="A40" s="5"/>
      <c r="B40" s="52" t="s">
        <v>62</v>
      </c>
    </row>
    <row r="41" spans="1:2" ht="9.75" customHeight="1" x14ac:dyDescent="0.3">
      <c r="A41" s="5"/>
      <c r="B41" s="10" t="s">
        <v>63</v>
      </c>
    </row>
    <row r="42" spans="1:2" ht="9.75" customHeight="1" x14ac:dyDescent="0.3">
      <c r="A42" s="5"/>
      <c r="B42" s="10" t="s">
        <v>64</v>
      </c>
    </row>
    <row r="43" spans="1:2" ht="9.75" customHeight="1" x14ac:dyDescent="0.3">
      <c r="A43" s="11"/>
      <c r="B43" s="12"/>
    </row>
    <row r="44" spans="1:2" ht="9.75" customHeight="1" x14ac:dyDescent="0.3">
      <c r="A44" s="1"/>
      <c r="B44" s="1"/>
    </row>
    <row r="45" spans="1:2" ht="32.25" customHeight="1" x14ac:dyDescent="0.3">
      <c r="A45" s="110" t="s">
        <v>65</v>
      </c>
      <c r="B45" s="111"/>
    </row>
  </sheetData>
  <mergeCells count="5">
    <mergeCell ref="A45:B45"/>
    <mergeCell ref="A1:B1"/>
    <mergeCell ref="A2:B2"/>
    <mergeCell ref="A3:B3"/>
    <mergeCell ref="A4:B4"/>
  </mergeCells>
  <dataValidations count="3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corte de la información, ya se trimestral (1 al 4) o anual (4)." sqref="D4" xr:uid="{00000000-0002-0000-0000-000001000000}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2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4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style="138" customWidth="1"/>
    <col min="6" max="26" width="9.109375" customWidth="1"/>
  </cols>
  <sheetData>
    <row r="1" spans="1:5" ht="11.25" customHeight="1" x14ac:dyDescent="0.3">
      <c r="A1" s="118" t="str">
        <f>'Notas a los Edos Financieros'!A1</f>
        <v>MUNICIPIO DE LEÓN</v>
      </c>
      <c r="B1" s="119"/>
      <c r="C1" s="119"/>
      <c r="D1" s="59" t="s">
        <v>0</v>
      </c>
      <c r="E1" s="132">
        <f>'Notas a los Edos Financieros'!D1</f>
        <v>2025</v>
      </c>
    </row>
    <row r="2" spans="1:5" ht="11.25" customHeight="1" x14ac:dyDescent="0.3">
      <c r="A2" s="118" t="s">
        <v>66</v>
      </c>
      <c r="B2" s="119"/>
      <c r="C2" s="119"/>
      <c r="D2" s="59" t="s">
        <v>2</v>
      </c>
      <c r="E2" s="132" t="str">
        <f>'Notas a los Edos Financieros'!D2</f>
        <v>Trimestral</v>
      </c>
    </row>
    <row r="3" spans="1:5" ht="11.25" customHeight="1" x14ac:dyDescent="0.3">
      <c r="A3" s="118" t="str">
        <f>'Notas a los Edos Financieros'!A3</f>
        <v>Del 01 de Enero al 31 de Marzo de 2025</v>
      </c>
      <c r="B3" s="119"/>
      <c r="C3" s="119"/>
      <c r="D3" s="59" t="s">
        <v>3</v>
      </c>
      <c r="E3" s="132">
        <f>'Notas a los Edos Financieros'!D3</f>
        <v>1</v>
      </c>
    </row>
    <row r="4" spans="1:5" ht="11.25" customHeight="1" x14ac:dyDescent="0.3">
      <c r="A4" s="118" t="s">
        <v>4</v>
      </c>
      <c r="B4" s="119"/>
      <c r="C4" s="119"/>
      <c r="D4" s="60"/>
      <c r="E4" s="133"/>
    </row>
    <row r="5" spans="1:5" ht="9.75" customHeight="1" x14ac:dyDescent="0.3">
      <c r="A5" s="55" t="s">
        <v>67</v>
      </c>
      <c r="B5" s="56"/>
      <c r="C5" s="56"/>
      <c r="D5" s="61"/>
      <c r="E5" s="134"/>
    </row>
    <row r="6" spans="1:5" ht="9.75" customHeight="1" x14ac:dyDescent="0.3">
      <c r="A6" s="13"/>
      <c r="B6" s="13"/>
      <c r="C6" s="13"/>
      <c r="D6" s="17"/>
      <c r="E6" s="135"/>
    </row>
    <row r="7" spans="1:5" ht="9.75" customHeight="1" x14ac:dyDescent="0.3">
      <c r="A7" s="56" t="s">
        <v>68</v>
      </c>
      <c r="B7" s="56"/>
      <c r="C7" s="56"/>
      <c r="D7" s="61"/>
      <c r="E7" s="134"/>
    </row>
    <row r="8" spans="1:5" ht="9.75" customHeight="1" x14ac:dyDescent="0.3">
      <c r="A8" s="57" t="s">
        <v>69</v>
      </c>
      <c r="B8" s="57" t="s">
        <v>70</v>
      </c>
      <c r="C8" s="62" t="s">
        <v>71</v>
      </c>
      <c r="D8" s="63" t="s">
        <v>72</v>
      </c>
      <c r="E8" s="136" t="s">
        <v>73</v>
      </c>
    </row>
    <row r="9" spans="1:5" s="138" customFormat="1" ht="14.4" x14ac:dyDescent="0.3">
      <c r="A9" s="139">
        <v>4000</v>
      </c>
      <c r="B9" s="19" t="s">
        <v>10</v>
      </c>
      <c r="C9" s="140">
        <f>C10+C57+C69</f>
        <v>3155039506.6700006</v>
      </c>
      <c r="D9" s="141">
        <f>IFERROR(C9/$C$9,"")</f>
        <v>1</v>
      </c>
      <c r="E9" s="135"/>
    </row>
    <row r="10" spans="1:5" s="138" customFormat="1" ht="14.4" x14ac:dyDescent="0.3">
      <c r="A10" s="139">
        <v>4100</v>
      </c>
      <c r="B10" s="19" t="s">
        <v>74</v>
      </c>
      <c r="C10" s="140">
        <f>+C11+C21+C27+C30+C36+C39+C48</f>
        <v>1538070864.52</v>
      </c>
      <c r="D10" s="141">
        <f t="shared" ref="D10:D73" si="0">IFERROR(C10/$C$9,"")</f>
        <v>0.48749654680025328</v>
      </c>
      <c r="E10" s="135"/>
    </row>
    <row r="11" spans="1:5" s="138" customFormat="1" ht="14.4" x14ac:dyDescent="0.3">
      <c r="A11" s="139">
        <v>4110</v>
      </c>
      <c r="B11" s="19" t="s">
        <v>75</v>
      </c>
      <c r="C11" s="140">
        <f>SUM(C12:C20)</f>
        <v>1300731207.1000001</v>
      </c>
      <c r="D11" s="141">
        <f t="shared" si="0"/>
        <v>0.41227097294666282</v>
      </c>
      <c r="E11" s="135"/>
    </row>
    <row r="12" spans="1:5" s="138" customFormat="1" ht="14.4" x14ac:dyDescent="0.3">
      <c r="A12" s="142">
        <v>4111</v>
      </c>
      <c r="B12" s="18" t="s">
        <v>76</v>
      </c>
      <c r="C12" s="143">
        <v>6239710.7000000002</v>
      </c>
      <c r="D12" s="144">
        <f t="shared" si="0"/>
        <v>1.9776965349589961E-3</v>
      </c>
      <c r="E12" s="135"/>
    </row>
    <row r="13" spans="1:5" s="138" customFormat="1" ht="31.8" x14ac:dyDescent="0.3">
      <c r="A13" s="142">
        <v>4112</v>
      </c>
      <c r="B13" s="18" t="s">
        <v>77</v>
      </c>
      <c r="C13" s="143">
        <v>1249615205.99</v>
      </c>
      <c r="D13" s="144">
        <f t="shared" si="0"/>
        <v>0.39606959068126268</v>
      </c>
      <c r="E13" s="137" t="s">
        <v>589</v>
      </c>
    </row>
    <row r="14" spans="1:5" s="138" customFormat="1" ht="14.4" x14ac:dyDescent="0.3">
      <c r="A14" s="142">
        <v>4113</v>
      </c>
      <c r="B14" s="18" t="s">
        <v>78</v>
      </c>
      <c r="C14" s="143">
        <v>8929724.0299999993</v>
      </c>
      <c r="D14" s="144">
        <f t="shared" si="0"/>
        <v>2.8303049806894221E-3</v>
      </c>
      <c r="E14" s="135"/>
    </row>
    <row r="15" spans="1:5" s="138" customFormat="1" ht="14.4" x14ac:dyDescent="0.3">
      <c r="A15" s="142">
        <v>4114</v>
      </c>
      <c r="B15" s="18" t="s">
        <v>79</v>
      </c>
      <c r="C15" s="143">
        <v>0</v>
      </c>
      <c r="D15" s="144">
        <f t="shared" si="0"/>
        <v>0</v>
      </c>
      <c r="E15" s="135"/>
    </row>
    <row r="16" spans="1:5" s="138" customFormat="1" ht="14.4" x14ac:dyDescent="0.3">
      <c r="A16" s="142">
        <v>4115</v>
      </c>
      <c r="B16" s="18" t="s">
        <v>80</v>
      </c>
      <c r="C16" s="143">
        <v>0</v>
      </c>
      <c r="D16" s="144">
        <f t="shared" si="0"/>
        <v>0</v>
      </c>
      <c r="E16" s="135"/>
    </row>
    <row r="17" spans="1:5" s="138" customFormat="1" ht="14.4" x14ac:dyDescent="0.3">
      <c r="A17" s="142">
        <v>4116</v>
      </c>
      <c r="B17" s="18" t="s">
        <v>81</v>
      </c>
      <c r="C17" s="143">
        <v>0</v>
      </c>
      <c r="D17" s="144">
        <f t="shared" si="0"/>
        <v>0</v>
      </c>
      <c r="E17" s="135"/>
    </row>
    <row r="18" spans="1:5" s="138" customFormat="1" ht="14.4" x14ac:dyDescent="0.3">
      <c r="A18" s="142">
        <v>4117</v>
      </c>
      <c r="B18" s="18" t="s">
        <v>82</v>
      </c>
      <c r="C18" s="143">
        <v>35946566.380000003</v>
      </c>
      <c r="D18" s="144">
        <f t="shared" si="0"/>
        <v>1.1393380749751674E-2</v>
      </c>
      <c r="E18" s="135"/>
    </row>
    <row r="19" spans="1:5" s="138" customFormat="1" ht="21.6" x14ac:dyDescent="0.3">
      <c r="A19" s="142">
        <v>4118</v>
      </c>
      <c r="B19" s="18" t="s">
        <v>83</v>
      </c>
      <c r="C19" s="143">
        <v>0</v>
      </c>
      <c r="D19" s="144">
        <f t="shared" si="0"/>
        <v>0</v>
      </c>
      <c r="E19" s="135"/>
    </row>
    <row r="20" spans="1:5" s="138" customFormat="1" ht="14.4" x14ac:dyDescent="0.3">
      <c r="A20" s="142">
        <v>4119</v>
      </c>
      <c r="B20" s="18" t="s">
        <v>84</v>
      </c>
      <c r="C20" s="143">
        <v>0</v>
      </c>
      <c r="D20" s="144">
        <f t="shared" si="0"/>
        <v>0</v>
      </c>
      <c r="E20" s="135"/>
    </row>
    <row r="21" spans="1:5" s="138" customFormat="1" ht="14.4" x14ac:dyDescent="0.3">
      <c r="A21" s="139">
        <v>4120</v>
      </c>
      <c r="B21" s="19" t="s">
        <v>85</v>
      </c>
      <c r="C21" s="140">
        <f>SUM(C22:C26)</f>
        <v>0</v>
      </c>
      <c r="D21" s="141">
        <f t="shared" si="0"/>
        <v>0</v>
      </c>
      <c r="E21" s="135"/>
    </row>
    <row r="22" spans="1:5" s="138" customFormat="1" ht="14.4" x14ac:dyDescent="0.3">
      <c r="A22" s="142">
        <v>4121</v>
      </c>
      <c r="B22" s="18" t="s">
        <v>86</v>
      </c>
      <c r="C22" s="143">
        <v>0</v>
      </c>
      <c r="D22" s="144">
        <f t="shared" si="0"/>
        <v>0</v>
      </c>
      <c r="E22" s="135"/>
    </row>
    <row r="23" spans="1:5" s="138" customFormat="1" ht="14.4" x14ac:dyDescent="0.3">
      <c r="A23" s="142">
        <v>4122</v>
      </c>
      <c r="B23" s="18" t="s">
        <v>87</v>
      </c>
      <c r="C23" s="143">
        <v>0</v>
      </c>
      <c r="D23" s="144">
        <f t="shared" si="0"/>
        <v>0</v>
      </c>
      <c r="E23" s="135"/>
    </row>
    <row r="24" spans="1:5" s="138" customFormat="1" ht="14.4" x14ac:dyDescent="0.3">
      <c r="A24" s="142">
        <v>4123</v>
      </c>
      <c r="B24" s="18" t="s">
        <v>88</v>
      </c>
      <c r="C24" s="143">
        <v>0</v>
      </c>
      <c r="D24" s="144">
        <f t="shared" si="0"/>
        <v>0</v>
      </c>
      <c r="E24" s="135"/>
    </row>
    <row r="25" spans="1:5" s="138" customFormat="1" ht="14.4" x14ac:dyDescent="0.3">
      <c r="A25" s="142">
        <v>4124</v>
      </c>
      <c r="B25" s="18" t="s">
        <v>89</v>
      </c>
      <c r="C25" s="143">
        <v>0</v>
      </c>
      <c r="D25" s="144">
        <f t="shared" si="0"/>
        <v>0</v>
      </c>
      <c r="E25" s="135"/>
    </row>
    <row r="26" spans="1:5" s="138" customFormat="1" ht="14.4" x14ac:dyDescent="0.3">
      <c r="A26" s="142">
        <v>4129</v>
      </c>
      <c r="B26" s="18" t="s">
        <v>90</v>
      </c>
      <c r="C26" s="143">
        <v>0</v>
      </c>
      <c r="D26" s="144">
        <f t="shared" si="0"/>
        <v>0</v>
      </c>
      <c r="E26" s="135"/>
    </row>
    <row r="27" spans="1:5" s="138" customFormat="1" ht="14.4" x14ac:dyDescent="0.3">
      <c r="A27" s="139">
        <v>4130</v>
      </c>
      <c r="B27" s="19" t="s">
        <v>91</v>
      </c>
      <c r="C27" s="140">
        <f>SUM(C28:C29)</f>
        <v>32796.770000000004</v>
      </c>
      <c r="D27" s="141">
        <f>IFERROR(C27/$C$9,"")</f>
        <v>1.0395042575747487E-5</v>
      </c>
      <c r="E27" s="135"/>
    </row>
    <row r="28" spans="1:5" s="138" customFormat="1" ht="14.4" x14ac:dyDescent="0.3">
      <c r="A28" s="142">
        <v>4131</v>
      </c>
      <c r="B28" s="18" t="s">
        <v>92</v>
      </c>
      <c r="C28" s="143">
        <v>32796.770000000004</v>
      </c>
      <c r="D28" s="144">
        <f t="shared" si="0"/>
        <v>1.0395042575747487E-5</v>
      </c>
      <c r="E28" s="135"/>
    </row>
    <row r="29" spans="1:5" s="138" customFormat="1" ht="21.6" x14ac:dyDescent="0.3">
      <c r="A29" s="142">
        <v>4132</v>
      </c>
      <c r="B29" s="18" t="s">
        <v>93</v>
      </c>
      <c r="C29" s="143">
        <v>0</v>
      </c>
      <c r="D29" s="144">
        <f t="shared" si="0"/>
        <v>0</v>
      </c>
      <c r="E29" s="135"/>
    </row>
    <row r="30" spans="1:5" s="138" customFormat="1" ht="14.4" x14ac:dyDescent="0.3">
      <c r="A30" s="139">
        <v>4140</v>
      </c>
      <c r="B30" s="19" t="s">
        <v>94</v>
      </c>
      <c r="C30" s="140">
        <f>SUM(C31:C35)</f>
        <v>111718129.13</v>
      </c>
      <c r="D30" s="141">
        <f t="shared" si="0"/>
        <v>3.5409423208114868E-2</v>
      </c>
      <c r="E30" s="135"/>
    </row>
    <row r="31" spans="1:5" s="138" customFormat="1" ht="14.4" x14ac:dyDescent="0.3">
      <c r="A31" s="142">
        <v>4141</v>
      </c>
      <c r="B31" s="18" t="s">
        <v>95</v>
      </c>
      <c r="C31" s="143">
        <v>0</v>
      </c>
      <c r="D31" s="144">
        <f t="shared" si="0"/>
        <v>0</v>
      </c>
      <c r="E31" s="135"/>
    </row>
    <row r="32" spans="1:5" s="138" customFormat="1" ht="14.4" x14ac:dyDescent="0.3">
      <c r="A32" s="142">
        <v>4143</v>
      </c>
      <c r="B32" s="18" t="s">
        <v>96</v>
      </c>
      <c r="C32" s="143">
        <v>109747730.78999999</v>
      </c>
      <c r="D32" s="144">
        <f t="shared" si="0"/>
        <v>3.4784899066393524E-2</v>
      </c>
      <c r="E32" s="135"/>
    </row>
    <row r="33" spans="1:5" s="138" customFormat="1" ht="14.4" x14ac:dyDescent="0.3">
      <c r="A33" s="142">
        <v>4144</v>
      </c>
      <c r="B33" s="18" t="s">
        <v>97</v>
      </c>
      <c r="C33" s="143">
        <v>59723.25</v>
      </c>
      <c r="D33" s="144">
        <f t="shared" si="0"/>
        <v>1.8929477705030434E-5</v>
      </c>
      <c r="E33" s="135"/>
    </row>
    <row r="34" spans="1:5" s="138" customFormat="1" ht="21.6" x14ac:dyDescent="0.3">
      <c r="A34" s="142">
        <v>4145</v>
      </c>
      <c r="B34" s="18" t="s">
        <v>98</v>
      </c>
      <c r="C34" s="143">
        <v>0</v>
      </c>
      <c r="D34" s="144">
        <f t="shared" si="0"/>
        <v>0</v>
      </c>
      <c r="E34" s="135"/>
    </row>
    <row r="35" spans="1:5" s="138" customFormat="1" ht="14.4" x14ac:dyDescent="0.3">
      <c r="A35" s="142">
        <v>4149</v>
      </c>
      <c r="B35" s="18" t="s">
        <v>99</v>
      </c>
      <c r="C35" s="143">
        <v>1910675.09</v>
      </c>
      <c r="D35" s="144">
        <f t="shared" si="0"/>
        <v>6.0559466401630894E-4</v>
      </c>
      <c r="E35" s="135"/>
    </row>
    <row r="36" spans="1:5" s="138" customFormat="1" ht="14.4" x14ac:dyDescent="0.3">
      <c r="A36" s="139">
        <v>4150</v>
      </c>
      <c r="B36" s="19" t="s">
        <v>100</v>
      </c>
      <c r="C36" s="140">
        <f>SUM(C37:C38)</f>
        <v>53358343.339999989</v>
      </c>
      <c r="D36" s="141">
        <f t="shared" si="0"/>
        <v>1.691209990467513E-2</v>
      </c>
      <c r="E36" s="135"/>
    </row>
    <row r="37" spans="1:5" s="138" customFormat="1" ht="14.4" x14ac:dyDescent="0.3">
      <c r="A37" s="142">
        <v>4151</v>
      </c>
      <c r="B37" s="18" t="s">
        <v>100</v>
      </c>
      <c r="C37" s="143">
        <v>53358343.339999989</v>
      </c>
      <c r="D37" s="144">
        <f t="shared" si="0"/>
        <v>1.691209990467513E-2</v>
      </c>
      <c r="E37" s="135"/>
    </row>
    <row r="38" spans="1:5" s="138" customFormat="1" ht="21.6" x14ac:dyDescent="0.3">
      <c r="A38" s="142">
        <v>4154</v>
      </c>
      <c r="B38" s="18" t="s">
        <v>101</v>
      </c>
      <c r="C38" s="143">
        <v>0</v>
      </c>
      <c r="D38" s="144">
        <f t="shared" si="0"/>
        <v>0</v>
      </c>
      <c r="E38" s="135"/>
    </row>
    <row r="39" spans="1:5" s="138" customFormat="1" ht="14.4" x14ac:dyDescent="0.3">
      <c r="A39" s="139">
        <v>4160</v>
      </c>
      <c r="B39" s="19" t="s">
        <v>102</v>
      </c>
      <c r="C39" s="140">
        <f>SUM(C41:C47)</f>
        <v>72230388.179999992</v>
      </c>
      <c r="D39" s="141">
        <f t="shared" si="0"/>
        <v>2.2893655698224793E-2</v>
      </c>
      <c r="E39" s="135"/>
    </row>
    <row r="40" spans="1:5" s="138" customFormat="1" ht="14.4" x14ac:dyDescent="0.3">
      <c r="A40" s="142">
        <v>4161</v>
      </c>
      <c r="B40" s="18" t="s">
        <v>103</v>
      </c>
      <c r="C40" s="143">
        <v>0</v>
      </c>
      <c r="D40" s="144">
        <f t="shared" si="0"/>
        <v>0</v>
      </c>
      <c r="E40" s="135"/>
    </row>
    <row r="41" spans="1:5" s="138" customFormat="1" ht="14.4" x14ac:dyDescent="0.3">
      <c r="A41" s="142">
        <v>4162</v>
      </c>
      <c r="B41" s="18" t="s">
        <v>104</v>
      </c>
      <c r="C41" s="143">
        <v>30447045.969999995</v>
      </c>
      <c r="D41" s="144">
        <f t="shared" si="0"/>
        <v>9.650289926840078E-3</v>
      </c>
      <c r="E41" s="135"/>
    </row>
    <row r="42" spans="1:5" s="138" customFormat="1" ht="14.4" x14ac:dyDescent="0.3">
      <c r="A42" s="142">
        <v>4163</v>
      </c>
      <c r="B42" s="18" t="s">
        <v>105</v>
      </c>
      <c r="C42" s="143">
        <v>3249155.1</v>
      </c>
      <c r="D42" s="144">
        <f t="shared" si="0"/>
        <v>1.0298302424204299E-3</v>
      </c>
      <c r="E42" s="135"/>
    </row>
    <row r="43" spans="1:5" s="138" customFormat="1" ht="14.4" x14ac:dyDescent="0.3">
      <c r="A43" s="142">
        <v>4164</v>
      </c>
      <c r="B43" s="18" t="s">
        <v>106</v>
      </c>
      <c r="C43" s="143">
        <v>0</v>
      </c>
      <c r="D43" s="144">
        <f t="shared" si="0"/>
        <v>0</v>
      </c>
      <c r="E43" s="135"/>
    </row>
    <row r="44" spans="1:5" s="138" customFormat="1" ht="14.4" x14ac:dyDescent="0.3">
      <c r="A44" s="142">
        <v>4165</v>
      </c>
      <c r="B44" s="18" t="s">
        <v>107</v>
      </c>
      <c r="C44" s="143">
        <v>0</v>
      </c>
      <c r="D44" s="144">
        <f t="shared" si="0"/>
        <v>0</v>
      </c>
      <c r="E44" s="135"/>
    </row>
    <row r="45" spans="1:5" s="138" customFormat="1" ht="21.6" x14ac:dyDescent="0.3">
      <c r="A45" s="142">
        <v>4166</v>
      </c>
      <c r="B45" s="18" t="s">
        <v>108</v>
      </c>
      <c r="C45" s="143">
        <v>0</v>
      </c>
      <c r="D45" s="144">
        <f t="shared" si="0"/>
        <v>0</v>
      </c>
      <c r="E45" s="135"/>
    </row>
    <row r="46" spans="1:5" s="138" customFormat="1" ht="14.4" x14ac:dyDescent="0.3">
      <c r="A46" s="142">
        <v>4168</v>
      </c>
      <c r="B46" s="18" t="s">
        <v>109</v>
      </c>
      <c r="C46" s="143">
        <v>866223.03999999992</v>
      </c>
      <c r="D46" s="144">
        <f t="shared" si="0"/>
        <v>2.7455220074700697E-4</v>
      </c>
      <c r="E46" s="135"/>
    </row>
    <row r="47" spans="1:5" s="138" customFormat="1" ht="14.4" x14ac:dyDescent="0.3">
      <c r="A47" s="142">
        <v>4169</v>
      </c>
      <c r="B47" s="18" t="s">
        <v>110</v>
      </c>
      <c r="C47" s="143">
        <v>37667964.07</v>
      </c>
      <c r="D47" s="144">
        <f t="shared" si="0"/>
        <v>1.1938983328217278E-2</v>
      </c>
      <c r="E47" s="135"/>
    </row>
    <row r="48" spans="1:5" s="138" customFormat="1" ht="14.4" x14ac:dyDescent="0.3">
      <c r="A48" s="139">
        <v>4170</v>
      </c>
      <c r="B48" s="19" t="s">
        <v>111</v>
      </c>
      <c r="C48" s="140">
        <f>SUM(C49:C56)</f>
        <v>0</v>
      </c>
      <c r="D48" s="141">
        <f t="shared" si="0"/>
        <v>0</v>
      </c>
      <c r="E48" s="135"/>
    </row>
    <row r="49" spans="1:5" s="138" customFormat="1" ht="14.4" x14ac:dyDescent="0.3">
      <c r="A49" s="142">
        <v>4171</v>
      </c>
      <c r="B49" s="18" t="s">
        <v>112</v>
      </c>
      <c r="C49" s="143">
        <v>0</v>
      </c>
      <c r="D49" s="144">
        <f t="shared" si="0"/>
        <v>0</v>
      </c>
      <c r="E49" s="135"/>
    </row>
    <row r="50" spans="1:5" s="138" customFormat="1" ht="14.4" x14ac:dyDescent="0.3">
      <c r="A50" s="142">
        <v>4172</v>
      </c>
      <c r="B50" s="18" t="s">
        <v>113</v>
      </c>
      <c r="C50" s="143">
        <v>0</v>
      </c>
      <c r="D50" s="144">
        <f t="shared" si="0"/>
        <v>0</v>
      </c>
      <c r="E50" s="135"/>
    </row>
    <row r="51" spans="1:5" s="138" customFormat="1" ht="21.6" x14ac:dyDescent="0.3">
      <c r="A51" s="142">
        <v>4173</v>
      </c>
      <c r="B51" s="18" t="s">
        <v>114</v>
      </c>
      <c r="C51" s="143">
        <v>0</v>
      </c>
      <c r="D51" s="144">
        <f t="shared" si="0"/>
        <v>0</v>
      </c>
      <c r="E51" s="135"/>
    </row>
    <row r="52" spans="1:5" s="138" customFormat="1" ht="21.6" x14ac:dyDescent="0.3">
      <c r="A52" s="142">
        <v>4174</v>
      </c>
      <c r="B52" s="18" t="s">
        <v>115</v>
      </c>
      <c r="C52" s="143">
        <v>0</v>
      </c>
      <c r="D52" s="144">
        <f t="shared" si="0"/>
        <v>0</v>
      </c>
      <c r="E52" s="135"/>
    </row>
    <row r="53" spans="1:5" s="138" customFormat="1" ht="21.6" x14ac:dyDescent="0.3">
      <c r="A53" s="142">
        <v>4175</v>
      </c>
      <c r="B53" s="18" t="s">
        <v>116</v>
      </c>
      <c r="C53" s="143">
        <v>0</v>
      </c>
      <c r="D53" s="144">
        <f t="shared" si="0"/>
        <v>0</v>
      </c>
      <c r="E53" s="135"/>
    </row>
    <row r="54" spans="1:5" s="138" customFormat="1" ht="21.6" x14ac:dyDescent="0.3">
      <c r="A54" s="142">
        <v>4176</v>
      </c>
      <c r="B54" s="18" t="s">
        <v>117</v>
      </c>
      <c r="C54" s="143">
        <v>0</v>
      </c>
      <c r="D54" s="144">
        <f t="shared" si="0"/>
        <v>0</v>
      </c>
      <c r="E54" s="135"/>
    </row>
    <row r="55" spans="1:5" s="138" customFormat="1" ht="21.6" x14ac:dyDescent="0.3">
      <c r="A55" s="142">
        <v>4177</v>
      </c>
      <c r="B55" s="18" t="s">
        <v>118</v>
      </c>
      <c r="C55" s="143">
        <v>0</v>
      </c>
      <c r="D55" s="144">
        <f t="shared" si="0"/>
        <v>0</v>
      </c>
      <c r="E55" s="135"/>
    </row>
    <row r="56" spans="1:5" s="138" customFormat="1" ht="21.6" x14ac:dyDescent="0.3">
      <c r="A56" s="142">
        <v>4178</v>
      </c>
      <c r="B56" s="18" t="s">
        <v>119</v>
      </c>
      <c r="C56" s="143">
        <v>0</v>
      </c>
      <c r="D56" s="144">
        <f t="shared" si="0"/>
        <v>0</v>
      </c>
      <c r="E56" s="135"/>
    </row>
    <row r="57" spans="1:5" s="138" customFormat="1" ht="31.8" x14ac:dyDescent="0.3">
      <c r="A57" s="139">
        <v>4200</v>
      </c>
      <c r="B57" s="19" t="s">
        <v>120</v>
      </c>
      <c r="C57" s="140">
        <f>C58+C64</f>
        <v>1616532935.4200003</v>
      </c>
      <c r="D57" s="141">
        <f t="shared" si="0"/>
        <v>0.51236535453915022</v>
      </c>
      <c r="E57" s="135"/>
    </row>
    <row r="58" spans="1:5" s="138" customFormat="1" ht="21.6" x14ac:dyDescent="0.3">
      <c r="A58" s="139">
        <v>4210</v>
      </c>
      <c r="B58" s="19" t="s">
        <v>121</v>
      </c>
      <c r="C58" s="140">
        <f>SUM(C59:C63)</f>
        <v>1594153562.7700002</v>
      </c>
      <c r="D58" s="141">
        <f t="shared" si="0"/>
        <v>0.50527213982577235</v>
      </c>
      <c r="E58" s="135"/>
    </row>
    <row r="59" spans="1:5" s="138" customFormat="1" ht="31.8" x14ac:dyDescent="0.3">
      <c r="A59" s="142">
        <v>4211</v>
      </c>
      <c r="B59" s="18" t="s">
        <v>122</v>
      </c>
      <c r="C59" s="143">
        <v>996884235.38000011</v>
      </c>
      <c r="D59" s="144">
        <f t="shared" si="0"/>
        <v>0.31596569021481624</v>
      </c>
      <c r="E59" s="137" t="s">
        <v>590</v>
      </c>
    </row>
    <row r="60" spans="1:5" s="138" customFormat="1" ht="14.4" x14ac:dyDescent="0.3">
      <c r="A60" s="142">
        <v>4212</v>
      </c>
      <c r="B60" s="18" t="s">
        <v>123</v>
      </c>
      <c r="C60" s="143">
        <v>582252113.82000005</v>
      </c>
      <c r="D60" s="144">
        <f t="shared" si="0"/>
        <v>0.18454669508545724</v>
      </c>
      <c r="E60" s="135"/>
    </row>
    <row r="61" spans="1:5" s="138" customFormat="1" ht="14.4" x14ac:dyDescent="0.3">
      <c r="A61" s="142">
        <v>4213</v>
      </c>
      <c r="B61" s="18" t="s">
        <v>124</v>
      </c>
      <c r="C61" s="143">
        <v>0</v>
      </c>
      <c r="D61" s="144">
        <f t="shared" si="0"/>
        <v>0</v>
      </c>
      <c r="E61" s="135"/>
    </row>
    <row r="62" spans="1:5" s="138" customFormat="1" ht="14.4" x14ac:dyDescent="0.3">
      <c r="A62" s="142">
        <v>4214</v>
      </c>
      <c r="B62" s="18" t="s">
        <v>125</v>
      </c>
      <c r="C62" s="143">
        <v>15017213.57</v>
      </c>
      <c r="D62" s="144">
        <f t="shared" si="0"/>
        <v>4.7597545254987883E-3</v>
      </c>
      <c r="E62" s="135"/>
    </row>
    <row r="63" spans="1:5" s="138" customFormat="1" ht="14.4" x14ac:dyDescent="0.3">
      <c r="A63" s="142">
        <v>4215</v>
      </c>
      <c r="B63" s="18" t="s">
        <v>126</v>
      </c>
      <c r="C63" s="143">
        <v>0</v>
      </c>
      <c r="D63" s="144">
        <f t="shared" si="0"/>
        <v>0</v>
      </c>
      <c r="E63" s="135"/>
    </row>
    <row r="64" spans="1:5" s="138" customFormat="1" ht="14.4" x14ac:dyDescent="0.3">
      <c r="A64" s="139">
        <v>4220</v>
      </c>
      <c r="B64" s="19" t="s">
        <v>127</v>
      </c>
      <c r="C64" s="140">
        <f>SUM(C65:C68)</f>
        <v>22379372.649999999</v>
      </c>
      <c r="D64" s="141">
        <f t="shared" si="0"/>
        <v>7.0932147133778364E-3</v>
      </c>
      <c r="E64" s="135"/>
    </row>
    <row r="65" spans="1:5" s="138" customFormat="1" ht="14.4" x14ac:dyDescent="0.3">
      <c r="A65" s="142">
        <v>4221</v>
      </c>
      <c r="B65" s="18" t="s">
        <v>128</v>
      </c>
      <c r="C65" s="143">
        <v>22379372.649999999</v>
      </c>
      <c r="D65" s="144">
        <f t="shared" si="0"/>
        <v>7.0932147133778364E-3</v>
      </c>
      <c r="E65" s="135"/>
    </row>
    <row r="66" spans="1:5" s="138" customFormat="1" ht="14.4" x14ac:dyDescent="0.3">
      <c r="A66" s="142">
        <v>4223</v>
      </c>
      <c r="B66" s="18" t="s">
        <v>129</v>
      </c>
      <c r="C66" s="143">
        <v>0</v>
      </c>
      <c r="D66" s="144">
        <f t="shared" si="0"/>
        <v>0</v>
      </c>
      <c r="E66" s="135"/>
    </row>
    <row r="67" spans="1:5" s="138" customFormat="1" ht="14.4" x14ac:dyDescent="0.3">
      <c r="A67" s="142">
        <v>4225</v>
      </c>
      <c r="B67" s="18" t="s">
        <v>130</v>
      </c>
      <c r="C67" s="143">
        <v>0</v>
      </c>
      <c r="D67" s="144">
        <f t="shared" si="0"/>
        <v>0</v>
      </c>
      <c r="E67" s="135"/>
    </row>
    <row r="68" spans="1:5" s="138" customFormat="1" ht="14.4" x14ac:dyDescent="0.3">
      <c r="A68" s="142">
        <v>4227</v>
      </c>
      <c r="B68" s="18" t="s">
        <v>131</v>
      </c>
      <c r="C68" s="143">
        <v>0</v>
      </c>
      <c r="D68" s="144">
        <f t="shared" si="0"/>
        <v>0</v>
      </c>
      <c r="E68" s="135"/>
    </row>
    <row r="69" spans="1:5" s="138" customFormat="1" ht="14.4" x14ac:dyDescent="0.3">
      <c r="A69" s="145">
        <v>4300</v>
      </c>
      <c r="B69" s="19" t="s">
        <v>132</v>
      </c>
      <c r="C69" s="140">
        <f>+C70+C73+C79+C81+C83</f>
        <v>435706.73</v>
      </c>
      <c r="D69" s="141">
        <f t="shared" si="0"/>
        <v>1.3809866059644635E-4</v>
      </c>
      <c r="E69" s="18"/>
    </row>
    <row r="70" spans="1:5" s="138" customFormat="1" ht="14.4" x14ac:dyDescent="0.3">
      <c r="A70" s="145">
        <v>4310</v>
      </c>
      <c r="B70" s="19" t="s">
        <v>133</v>
      </c>
      <c r="C70" s="140">
        <f>SUM(C71:C72)</f>
        <v>0</v>
      </c>
      <c r="D70" s="144">
        <f t="shared" si="0"/>
        <v>0</v>
      </c>
      <c r="E70" s="18"/>
    </row>
    <row r="71" spans="1:5" s="138" customFormat="1" ht="14.4" x14ac:dyDescent="0.3">
      <c r="A71" s="146">
        <v>4311</v>
      </c>
      <c r="B71" s="18" t="s">
        <v>134</v>
      </c>
      <c r="C71" s="143">
        <v>0</v>
      </c>
      <c r="D71" s="144">
        <f t="shared" si="0"/>
        <v>0</v>
      </c>
      <c r="E71" s="18"/>
    </row>
    <row r="72" spans="1:5" s="138" customFormat="1" ht="14.4" x14ac:dyDescent="0.3">
      <c r="A72" s="146">
        <v>4319</v>
      </c>
      <c r="B72" s="18" t="s">
        <v>135</v>
      </c>
      <c r="C72" s="143">
        <v>0</v>
      </c>
      <c r="D72" s="144">
        <f t="shared" si="0"/>
        <v>0</v>
      </c>
      <c r="E72" s="18"/>
    </row>
    <row r="73" spans="1:5" s="138" customFormat="1" ht="14.4" x14ac:dyDescent="0.3">
      <c r="A73" s="145">
        <v>4320</v>
      </c>
      <c r="B73" s="19" t="s">
        <v>136</v>
      </c>
      <c r="C73" s="140">
        <f>SUM(C74:C78)</f>
        <v>0.66</v>
      </c>
      <c r="D73" s="141">
        <f t="shared" si="0"/>
        <v>2.0918913966202589E-10</v>
      </c>
      <c r="E73" s="18"/>
    </row>
    <row r="74" spans="1:5" s="138" customFormat="1" ht="14.4" x14ac:dyDescent="0.3">
      <c r="A74" s="146">
        <v>4321</v>
      </c>
      <c r="B74" s="18" t="s">
        <v>137</v>
      </c>
      <c r="C74" s="143">
        <v>0</v>
      </c>
      <c r="D74" s="144">
        <f t="shared" ref="D74:D90" si="1">IFERROR(C74/$C$9,"")</f>
        <v>0</v>
      </c>
      <c r="E74" s="18"/>
    </row>
    <row r="75" spans="1:5" s="138" customFormat="1" ht="14.4" x14ac:dyDescent="0.3">
      <c r="A75" s="146">
        <v>4322</v>
      </c>
      <c r="B75" s="18" t="s">
        <v>138</v>
      </c>
      <c r="C75" s="143">
        <v>0</v>
      </c>
      <c r="D75" s="144">
        <f t="shared" si="1"/>
        <v>0</v>
      </c>
      <c r="E75" s="18"/>
    </row>
    <row r="76" spans="1:5" s="138" customFormat="1" ht="14.4" x14ac:dyDescent="0.3">
      <c r="A76" s="146">
        <v>4323</v>
      </c>
      <c r="B76" s="18" t="s">
        <v>139</v>
      </c>
      <c r="C76" s="143">
        <v>0</v>
      </c>
      <c r="D76" s="144">
        <f t="shared" si="1"/>
        <v>0</v>
      </c>
      <c r="E76" s="18"/>
    </row>
    <row r="77" spans="1:5" s="138" customFormat="1" ht="14.4" x14ac:dyDescent="0.3">
      <c r="A77" s="146">
        <v>4324</v>
      </c>
      <c r="B77" s="18" t="s">
        <v>140</v>
      </c>
      <c r="C77" s="143">
        <v>0</v>
      </c>
      <c r="D77" s="144">
        <f t="shared" si="1"/>
        <v>0</v>
      </c>
      <c r="E77" s="18"/>
    </row>
    <row r="78" spans="1:5" s="138" customFormat="1" ht="14.4" x14ac:dyDescent="0.3">
      <c r="A78" s="146">
        <v>4325</v>
      </c>
      <c r="B78" s="18" t="s">
        <v>141</v>
      </c>
      <c r="C78" s="143">
        <v>0.66</v>
      </c>
      <c r="D78" s="144">
        <f t="shared" si="1"/>
        <v>2.0918913966202589E-10</v>
      </c>
      <c r="E78" s="18"/>
    </row>
    <row r="79" spans="1:5" s="138" customFormat="1" ht="14.4" x14ac:dyDescent="0.3">
      <c r="A79" s="145">
        <v>4330</v>
      </c>
      <c r="B79" s="19" t="s">
        <v>142</v>
      </c>
      <c r="C79" s="140">
        <f>C80</f>
        <v>0</v>
      </c>
      <c r="D79" s="141">
        <f t="shared" si="1"/>
        <v>0</v>
      </c>
      <c r="E79" s="18"/>
    </row>
    <row r="80" spans="1:5" s="138" customFormat="1" ht="14.4" x14ac:dyDescent="0.3">
      <c r="A80" s="146">
        <v>4331</v>
      </c>
      <c r="B80" s="18" t="s">
        <v>142</v>
      </c>
      <c r="C80" s="143">
        <v>0</v>
      </c>
      <c r="D80" s="144">
        <f t="shared" si="1"/>
        <v>0</v>
      </c>
      <c r="E80" s="18"/>
    </row>
    <row r="81" spans="1:5" s="138" customFormat="1" ht="14.4" x14ac:dyDescent="0.3">
      <c r="A81" s="145">
        <v>4340</v>
      </c>
      <c r="B81" s="19" t="s">
        <v>143</v>
      </c>
      <c r="C81" s="140">
        <f>C82</f>
        <v>0</v>
      </c>
      <c r="D81" s="141">
        <f t="shared" si="1"/>
        <v>0</v>
      </c>
      <c r="E81" s="18"/>
    </row>
    <row r="82" spans="1:5" s="138" customFormat="1" ht="14.4" x14ac:dyDescent="0.3">
      <c r="A82" s="146">
        <v>4341</v>
      </c>
      <c r="B82" s="18" t="s">
        <v>143</v>
      </c>
      <c r="C82" s="143">
        <v>0</v>
      </c>
      <c r="D82" s="144">
        <f t="shared" si="1"/>
        <v>0</v>
      </c>
      <c r="E82" s="18"/>
    </row>
    <row r="83" spans="1:5" s="138" customFormat="1" ht="14.4" x14ac:dyDescent="0.3">
      <c r="A83" s="145">
        <v>4390</v>
      </c>
      <c r="B83" s="19" t="s">
        <v>144</v>
      </c>
      <c r="C83" s="140">
        <f>SUM(C84:C90)</f>
        <v>435706.07</v>
      </c>
      <c r="D83" s="141">
        <f t="shared" si="1"/>
        <v>1.3809845140730671E-4</v>
      </c>
      <c r="E83" s="18"/>
    </row>
    <row r="84" spans="1:5" s="138" customFormat="1" ht="14.4" x14ac:dyDescent="0.3">
      <c r="A84" s="146">
        <v>4392</v>
      </c>
      <c r="B84" s="18" t="s">
        <v>145</v>
      </c>
      <c r="C84" s="143">
        <v>0</v>
      </c>
      <c r="D84" s="144">
        <f t="shared" si="1"/>
        <v>0</v>
      </c>
      <c r="E84" s="18"/>
    </row>
    <row r="85" spans="1:5" s="138" customFormat="1" ht="14.4" x14ac:dyDescent="0.3">
      <c r="A85" s="146">
        <v>4393</v>
      </c>
      <c r="B85" s="18" t="s">
        <v>146</v>
      </c>
      <c r="C85" s="143">
        <v>0</v>
      </c>
      <c r="D85" s="144">
        <f t="shared" si="1"/>
        <v>0</v>
      </c>
      <c r="E85" s="18"/>
    </row>
    <row r="86" spans="1:5" s="138" customFormat="1" ht="14.4" x14ac:dyDescent="0.3">
      <c r="A86" s="146">
        <v>4394</v>
      </c>
      <c r="B86" s="18" t="s">
        <v>147</v>
      </c>
      <c r="C86" s="143">
        <v>0</v>
      </c>
      <c r="D86" s="144">
        <f t="shared" si="1"/>
        <v>0</v>
      </c>
      <c r="E86" s="18"/>
    </row>
    <row r="87" spans="1:5" s="138" customFormat="1" ht="14.4" x14ac:dyDescent="0.3">
      <c r="A87" s="146">
        <v>4395</v>
      </c>
      <c r="B87" s="18" t="s">
        <v>148</v>
      </c>
      <c r="C87" s="143">
        <v>0</v>
      </c>
      <c r="D87" s="144">
        <f t="shared" si="1"/>
        <v>0</v>
      </c>
      <c r="E87" s="18"/>
    </row>
    <row r="88" spans="1:5" s="138" customFormat="1" ht="14.4" x14ac:dyDescent="0.3">
      <c r="A88" s="146">
        <v>4396</v>
      </c>
      <c r="B88" s="18" t="s">
        <v>149</v>
      </c>
      <c r="C88" s="143">
        <v>0</v>
      </c>
      <c r="D88" s="144">
        <f t="shared" si="1"/>
        <v>0</v>
      </c>
      <c r="E88" s="18"/>
    </row>
    <row r="89" spans="1:5" s="138" customFormat="1" ht="14.4" x14ac:dyDescent="0.3">
      <c r="A89" s="146">
        <v>4397</v>
      </c>
      <c r="B89" s="18" t="s">
        <v>150</v>
      </c>
      <c r="C89" s="143">
        <v>0</v>
      </c>
      <c r="D89" s="144">
        <f t="shared" si="1"/>
        <v>0</v>
      </c>
      <c r="E89" s="18"/>
    </row>
    <row r="90" spans="1:5" s="138" customFormat="1" ht="14.4" x14ac:dyDescent="0.3">
      <c r="A90" s="146">
        <v>4399</v>
      </c>
      <c r="B90" s="18" t="s">
        <v>144</v>
      </c>
      <c r="C90" s="143">
        <v>435706.07</v>
      </c>
      <c r="D90" s="144">
        <f t="shared" si="1"/>
        <v>1.3809845140730671E-4</v>
      </c>
      <c r="E90" s="18"/>
    </row>
    <row r="91" spans="1:5" ht="9.75" customHeight="1" x14ac:dyDescent="0.3">
      <c r="A91" s="13"/>
      <c r="B91" s="13"/>
      <c r="C91" s="84"/>
      <c r="D91" s="17"/>
      <c r="E91" s="135"/>
    </row>
    <row r="92" spans="1:5" ht="9.75" customHeight="1" x14ac:dyDescent="0.3">
      <c r="A92" s="56" t="s">
        <v>151</v>
      </c>
      <c r="B92" s="56"/>
      <c r="C92" s="85"/>
      <c r="D92" s="61"/>
      <c r="E92" s="134"/>
    </row>
    <row r="93" spans="1:5" ht="9.75" customHeight="1" x14ac:dyDescent="0.3">
      <c r="A93" s="57" t="s">
        <v>69</v>
      </c>
      <c r="B93" s="57" t="s">
        <v>70</v>
      </c>
      <c r="C93" s="86" t="s">
        <v>71</v>
      </c>
      <c r="D93" s="63" t="s">
        <v>72</v>
      </c>
      <c r="E93" s="136" t="s">
        <v>73</v>
      </c>
    </row>
    <row r="94" spans="1:5" ht="14.4" x14ac:dyDescent="0.3">
      <c r="A94" s="139">
        <v>5000</v>
      </c>
      <c r="B94" s="149" t="s">
        <v>12</v>
      </c>
      <c r="C94" s="150">
        <f>+C95+C123+C156+C166+C181+C210</f>
        <v>1609853123.6399999</v>
      </c>
      <c r="D94" s="151">
        <f>IFERROR(C94/$C$94,"")</f>
        <v>1</v>
      </c>
      <c r="E94" s="147"/>
    </row>
    <row r="95" spans="1:5" ht="14.4" x14ac:dyDescent="0.3">
      <c r="A95" s="139">
        <v>5100</v>
      </c>
      <c r="B95" s="149" t="s">
        <v>152</v>
      </c>
      <c r="C95" s="150">
        <f>+C96+C103+C113</f>
        <v>1062559549.0599999</v>
      </c>
      <c r="D95" s="151">
        <f t="shared" ref="D95:D158" si="2">IFERROR(C95/$C$94,"")</f>
        <v>0.66003508857843651</v>
      </c>
      <c r="E95" s="147"/>
    </row>
    <row r="96" spans="1:5" ht="40.799999999999997" x14ac:dyDescent="0.3">
      <c r="A96" s="139">
        <v>5110</v>
      </c>
      <c r="B96" s="149" t="s">
        <v>153</v>
      </c>
      <c r="C96" s="150">
        <f>SUM(C97:C102)</f>
        <v>687065800.72000003</v>
      </c>
      <c r="D96" s="151">
        <f t="shared" si="2"/>
        <v>0.42678787936038054</v>
      </c>
      <c r="E96" s="148" t="s">
        <v>591</v>
      </c>
    </row>
    <row r="97" spans="1:5" ht="14.4" x14ac:dyDescent="0.3">
      <c r="A97" s="142">
        <v>5111</v>
      </c>
      <c r="B97" s="147" t="s">
        <v>154</v>
      </c>
      <c r="C97" s="152">
        <v>295152885.34000003</v>
      </c>
      <c r="D97" s="153">
        <f t="shared" si="2"/>
        <v>0.18334149929941249</v>
      </c>
      <c r="E97" s="147"/>
    </row>
    <row r="98" spans="1:5" ht="14.4" x14ac:dyDescent="0.3">
      <c r="A98" s="142">
        <v>5112</v>
      </c>
      <c r="B98" s="147" t="s">
        <v>155</v>
      </c>
      <c r="C98" s="152">
        <v>14759166.51</v>
      </c>
      <c r="D98" s="153">
        <f t="shared" si="2"/>
        <v>9.1680205437800477E-3</v>
      </c>
      <c r="E98" s="147"/>
    </row>
    <row r="99" spans="1:5" ht="14.4" x14ac:dyDescent="0.3">
      <c r="A99" s="142">
        <v>5113</v>
      </c>
      <c r="B99" s="147" t="s">
        <v>156</v>
      </c>
      <c r="C99" s="152">
        <v>27215577.060000002</v>
      </c>
      <c r="D99" s="153">
        <f t="shared" si="2"/>
        <v>1.6905627389449989E-2</v>
      </c>
      <c r="E99" s="147"/>
    </row>
    <row r="100" spans="1:5" ht="14.4" x14ac:dyDescent="0.3">
      <c r="A100" s="142">
        <v>5114</v>
      </c>
      <c r="B100" s="147" t="s">
        <v>157</v>
      </c>
      <c r="C100" s="152">
        <v>147519147.88</v>
      </c>
      <c r="D100" s="153">
        <f t="shared" si="2"/>
        <v>9.1635159576824013E-2</v>
      </c>
      <c r="E100" s="147"/>
    </row>
    <row r="101" spans="1:5" ht="14.4" x14ac:dyDescent="0.3">
      <c r="A101" s="142">
        <v>5115</v>
      </c>
      <c r="B101" s="147" t="s">
        <v>158</v>
      </c>
      <c r="C101" s="152">
        <v>202419023.92999998</v>
      </c>
      <c r="D101" s="153">
        <f t="shared" si="2"/>
        <v>0.12573757255091397</v>
      </c>
      <c r="E101" s="147"/>
    </row>
    <row r="102" spans="1:5" ht="14.4" x14ac:dyDescent="0.3">
      <c r="A102" s="142">
        <v>5116</v>
      </c>
      <c r="B102" s="147" t="s">
        <v>159</v>
      </c>
      <c r="C102" s="152">
        <v>0</v>
      </c>
      <c r="D102" s="153">
        <f t="shared" si="2"/>
        <v>0</v>
      </c>
      <c r="E102" s="147"/>
    </row>
    <row r="103" spans="1:5" ht="14.4" x14ac:dyDescent="0.3">
      <c r="A103" s="139">
        <v>5120</v>
      </c>
      <c r="B103" s="149" t="s">
        <v>160</v>
      </c>
      <c r="C103" s="150">
        <f>SUM(C104:C112)</f>
        <v>60969919.79999999</v>
      </c>
      <c r="D103" s="151">
        <f t="shared" si="2"/>
        <v>3.7872970462139041E-2</v>
      </c>
      <c r="E103" s="147"/>
    </row>
    <row r="104" spans="1:5" ht="14.4" x14ac:dyDescent="0.3">
      <c r="A104" s="142">
        <v>5121</v>
      </c>
      <c r="B104" s="147" t="s">
        <v>161</v>
      </c>
      <c r="C104" s="152">
        <v>2526132.35</v>
      </c>
      <c r="D104" s="153">
        <f t="shared" si="2"/>
        <v>1.5691694558372031E-3</v>
      </c>
      <c r="E104" s="147"/>
    </row>
    <row r="105" spans="1:5" ht="14.4" x14ac:dyDescent="0.3">
      <c r="A105" s="142">
        <v>5122</v>
      </c>
      <c r="B105" s="147" t="s">
        <v>162</v>
      </c>
      <c r="C105" s="152">
        <v>1350806.0699999998</v>
      </c>
      <c r="D105" s="153">
        <f t="shared" si="2"/>
        <v>8.3908652917709966E-4</v>
      </c>
      <c r="E105" s="147"/>
    </row>
    <row r="106" spans="1:5" ht="14.4" x14ac:dyDescent="0.3">
      <c r="A106" s="142">
        <v>5123</v>
      </c>
      <c r="B106" s="147" t="s">
        <v>163</v>
      </c>
      <c r="C106" s="152">
        <v>114</v>
      </c>
      <c r="D106" s="153">
        <f t="shared" si="2"/>
        <v>7.0813913596190298E-8</v>
      </c>
      <c r="E106" s="147"/>
    </row>
    <row r="107" spans="1:5" ht="14.4" x14ac:dyDescent="0.3">
      <c r="A107" s="142">
        <v>5124</v>
      </c>
      <c r="B107" s="147" t="s">
        <v>164</v>
      </c>
      <c r="C107" s="152">
        <v>7259766.3599999994</v>
      </c>
      <c r="D107" s="153">
        <f t="shared" si="2"/>
        <v>4.5095830503997271E-3</v>
      </c>
      <c r="E107" s="147"/>
    </row>
    <row r="108" spans="1:5" ht="14.4" x14ac:dyDescent="0.3">
      <c r="A108" s="142">
        <v>5125</v>
      </c>
      <c r="B108" s="147" t="s">
        <v>165</v>
      </c>
      <c r="C108" s="152">
        <v>222700.16</v>
      </c>
      <c r="D108" s="153">
        <f t="shared" si="2"/>
        <v>1.3833570077278733E-4</v>
      </c>
      <c r="E108" s="147"/>
    </row>
    <row r="109" spans="1:5" ht="14.4" x14ac:dyDescent="0.3">
      <c r="A109" s="142">
        <v>5126</v>
      </c>
      <c r="B109" s="147" t="s">
        <v>166</v>
      </c>
      <c r="C109" s="152">
        <v>35793487.68</v>
      </c>
      <c r="D109" s="153">
        <f t="shared" si="2"/>
        <v>2.2234008279630017E-2</v>
      </c>
      <c r="E109" s="147"/>
    </row>
    <row r="110" spans="1:5" ht="14.4" x14ac:dyDescent="0.3">
      <c r="A110" s="142">
        <v>5127</v>
      </c>
      <c r="B110" s="147" t="s">
        <v>167</v>
      </c>
      <c r="C110" s="152">
        <v>11125249.559999999</v>
      </c>
      <c r="D110" s="153">
        <f t="shared" si="2"/>
        <v>6.9107233427885438E-3</v>
      </c>
      <c r="E110" s="147"/>
    </row>
    <row r="111" spans="1:5" ht="14.4" x14ac:dyDescent="0.3">
      <c r="A111" s="142">
        <v>5128</v>
      </c>
      <c r="B111" s="147" t="s">
        <v>168</v>
      </c>
      <c r="C111" s="152">
        <v>153390.85999999999</v>
      </c>
      <c r="D111" s="153">
        <f t="shared" si="2"/>
        <v>9.5282518477941407E-5</v>
      </c>
      <c r="E111" s="147"/>
    </row>
    <row r="112" spans="1:5" ht="14.4" x14ac:dyDescent="0.3">
      <c r="A112" s="142">
        <v>5129</v>
      </c>
      <c r="B112" s="147" t="s">
        <v>169</v>
      </c>
      <c r="C112" s="152">
        <v>2538272.7600000002</v>
      </c>
      <c r="D112" s="153">
        <f t="shared" si="2"/>
        <v>1.5767107711421359E-3</v>
      </c>
      <c r="E112" s="147"/>
    </row>
    <row r="113" spans="1:5" ht="30.6" x14ac:dyDescent="0.3">
      <c r="A113" s="139">
        <v>5130</v>
      </c>
      <c r="B113" s="149" t="s">
        <v>170</v>
      </c>
      <c r="C113" s="150">
        <f>SUM(C114:C122)</f>
        <v>314523828.53999996</v>
      </c>
      <c r="D113" s="151">
        <f t="shared" si="2"/>
        <v>0.19537423875591692</v>
      </c>
      <c r="E113" s="148" t="s">
        <v>592</v>
      </c>
    </row>
    <row r="114" spans="1:5" ht="14.4" x14ac:dyDescent="0.3">
      <c r="A114" s="142">
        <v>5131</v>
      </c>
      <c r="B114" s="147" t="s">
        <v>171</v>
      </c>
      <c r="C114" s="152">
        <v>61990907.519999996</v>
      </c>
      <c r="D114" s="153">
        <f t="shared" si="2"/>
        <v>3.850718218307634E-2</v>
      </c>
      <c r="E114" s="147"/>
    </row>
    <row r="115" spans="1:5" ht="14.4" x14ac:dyDescent="0.3">
      <c r="A115" s="142">
        <v>5132</v>
      </c>
      <c r="B115" s="147" t="s">
        <v>172</v>
      </c>
      <c r="C115" s="152">
        <v>16315565.93</v>
      </c>
      <c r="D115" s="153">
        <f t="shared" si="2"/>
        <v>1.0134816456490931E-2</v>
      </c>
      <c r="E115" s="147"/>
    </row>
    <row r="116" spans="1:5" ht="14.4" x14ac:dyDescent="0.3">
      <c r="A116" s="142">
        <v>5133</v>
      </c>
      <c r="B116" s="147" t="s">
        <v>173</v>
      </c>
      <c r="C116" s="152">
        <v>20980980.359999999</v>
      </c>
      <c r="D116" s="153">
        <f t="shared" si="2"/>
        <v>1.3032853775231628E-2</v>
      </c>
      <c r="E116" s="147"/>
    </row>
    <row r="117" spans="1:5" ht="14.4" x14ac:dyDescent="0.3">
      <c r="A117" s="142">
        <v>5134</v>
      </c>
      <c r="B117" s="147" t="s">
        <v>174</v>
      </c>
      <c r="C117" s="152">
        <v>9513675.7000000011</v>
      </c>
      <c r="D117" s="153">
        <f t="shared" si="2"/>
        <v>5.9096544649296081E-3</v>
      </c>
      <c r="E117" s="147"/>
    </row>
    <row r="118" spans="1:5" ht="14.4" x14ac:dyDescent="0.3">
      <c r="A118" s="142">
        <v>5135</v>
      </c>
      <c r="B118" s="147" t="s">
        <v>175</v>
      </c>
      <c r="C118" s="152">
        <v>150874488.75</v>
      </c>
      <c r="D118" s="153">
        <f t="shared" si="2"/>
        <v>9.3719412370279684E-2</v>
      </c>
      <c r="E118" s="147"/>
    </row>
    <row r="119" spans="1:5" ht="14.4" x14ac:dyDescent="0.3">
      <c r="A119" s="142">
        <v>5136</v>
      </c>
      <c r="B119" s="147" t="s">
        <v>176</v>
      </c>
      <c r="C119" s="152">
        <v>20004694.400000002</v>
      </c>
      <c r="D119" s="153">
        <f t="shared" si="2"/>
        <v>1.2426409655787649E-2</v>
      </c>
      <c r="E119" s="147"/>
    </row>
    <row r="120" spans="1:5" ht="14.4" x14ac:dyDescent="0.3">
      <c r="A120" s="142">
        <v>5137</v>
      </c>
      <c r="B120" s="147" t="s">
        <v>177</v>
      </c>
      <c r="C120" s="152">
        <v>259413.63999999998</v>
      </c>
      <c r="D120" s="153">
        <f t="shared" si="2"/>
        <v>1.6114118498801065E-4</v>
      </c>
      <c r="E120" s="147"/>
    </row>
    <row r="121" spans="1:5" ht="14.4" x14ac:dyDescent="0.3">
      <c r="A121" s="142">
        <v>5138</v>
      </c>
      <c r="B121" s="147" t="s">
        <v>178</v>
      </c>
      <c r="C121" s="152">
        <v>10448131.16</v>
      </c>
      <c r="D121" s="153">
        <f t="shared" si="2"/>
        <v>6.4901145368938904E-3</v>
      </c>
      <c r="E121" s="147"/>
    </row>
    <row r="122" spans="1:5" ht="14.4" x14ac:dyDescent="0.3">
      <c r="A122" s="142">
        <v>5139</v>
      </c>
      <c r="B122" s="147" t="s">
        <v>179</v>
      </c>
      <c r="C122" s="152">
        <v>24135971.080000002</v>
      </c>
      <c r="D122" s="153">
        <f t="shared" si="2"/>
        <v>1.4992654128239191E-2</v>
      </c>
      <c r="E122" s="147"/>
    </row>
    <row r="123" spans="1:5" ht="14.4" x14ac:dyDescent="0.3">
      <c r="A123" s="139">
        <v>5200</v>
      </c>
      <c r="B123" s="149" t="s">
        <v>180</v>
      </c>
      <c r="C123" s="150">
        <f>+C124+C127+C130+C133+C138+C145+C147+C153</f>
        <v>439825044.08000004</v>
      </c>
      <c r="D123" s="151">
        <f t="shared" si="2"/>
        <v>0.27320818130633079</v>
      </c>
      <c r="E123" s="147"/>
    </row>
    <row r="124" spans="1:5" ht="14.4" x14ac:dyDescent="0.3">
      <c r="A124" s="139">
        <v>5210</v>
      </c>
      <c r="B124" s="149" t="s">
        <v>181</v>
      </c>
      <c r="C124" s="150">
        <f>SUM(C125:C126)</f>
        <v>293806337.95999998</v>
      </c>
      <c r="D124" s="151">
        <f t="shared" si="2"/>
        <v>0.18250505816063617</v>
      </c>
      <c r="E124" s="147"/>
    </row>
    <row r="125" spans="1:5" ht="14.4" x14ac:dyDescent="0.3">
      <c r="A125" s="142">
        <v>5211</v>
      </c>
      <c r="B125" s="147" t="s">
        <v>182</v>
      </c>
      <c r="C125" s="152">
        <v>0</v>
      </c>
      <c r="D125" s="153">
        <f t="shared" si="2"/>
        <v>0</v>
      </c>
      <c r="E125" s="147"/>
    </row>
    <row r="126" spans="1:5" ht="14.4" x14ac:dyDescent="0.3">
      <c r="A126" s="142">
        <v>5212</v>
      </c>
      <c r="B126" s="147" t="s">
        <v>183</v>
      </c>
      <c r="C126" s="152">
        <v>293806337.95999998</v>
      </c>
      <c r="D126" s="153">
        <f t="shared" si="2"/>
        <v>0.18250505816063617</v>
      </c>
      <c r="E126" s="147"/>
    </row>
    <row r="127" spans="1:5" ht="20.399999999999999" x14ac:dyDescent="0.3">
      <c r="A127" s="139">
        <v>5220</v>
      </c>
      <c r="B127" s="149" t="s">
        <v>184</v>
      </c>
      <c r="C127" s="150">
        <f>SUM(C128:C129)</f>
        <v>27827661.599999998</v>
      </c>
      <c r="D127" s="151">
        <f t="shared" si="2"/>
        <v>1.7285838808126511E-2</v>
      </c>
      <c r="E127" s="148" t="s">
        <v>593</v>
      </c>
    </row>
    <row r="128" spans="1:5" ht="14.4" x14ac:dyDescent="0.3">
      <c r="A128" s="142">
        <v>5221</v>
      </c>
      <c r="B128" s="147" t="s">
        <v>185</v>
      </c>
      <c r="C128" s="152">
        <v>0</v>
      </c>
      <c r="D128" s="153">
        <f t="shared" si="2"/>
        <v>0</v>
      </c>
      <c r="E128" s="147"/>
    </row>
    <row r="129" spans="1:5" ht="14.4" x14ac:dyDescent="0.3">
      <c r="A129" s="142">
        <v>5222</v>
      </c>
      <c r="B129" s="147" t="s">
        <v>186</v>
      </c>
      <c r="C129" s="152">
        <v>27827661.599999998</v>
      </c>
      <c r="D129" s="153">
        <f t="shared" si="2"/>
        <v>1.7285838808126511E-2</v>
      </c>
      <c r="E129" s="147"/>
    </row>
    <row r="130" spans="1:5" ht="14.4" x14ac:dyDescent="0.3">
      <c r="A130" s="139">
        <v>5230</v>
      </c>
      <c r="B130" s="149" t="s">
        <v>129</v>
      </c>
      <c r="C130" s="150">
        <f>SUM(C131:C132)</f>
        <v>11513320.310000001</v>
      </c>
      <c r="D130" s="151">
        <f t="shared" si="2"/>
        <v>7.1517830669965161E-3</v>
      </c>
      <c r="E130" s="147"/>
    </row>
    <row r="131" spans="1:5" ht="14.4" x14ac:dyDescent="0.3">
      <c r="A131" s="142">
        <v>5231</v>
      </c>
      <c r="B131" s="147" t="s">
        <v>187</v>
      </c>
      <c r="C131" s="152">
        <v>11513320.310000001</v>
      </c>
      <c r="D131" s="153">
        <f t="shared" si="2"/>
        <v>7.1517830669965161E-3</v>
      </c>
      <c r="E131" s="147"/>
    </row>
    <row r="132" spans="1:5" ht="14.4" x14ac:dyDescent="0.3">
      <c r="A132" s="142">
        <v>5232</v>
      </c>
      <c r="B132" s="147" t="s">
        <v>188</v>
      </c>
      <c r="C132" s="152">
        <v>0</v>
      </c>
      <c r="D132" s="153">
        <f t="shared" si="2"/>
        <v>0</v>
      </c>
      <c r="E132" s="147"/>
    </row>
    <row r="133" spans="1:5" ht="14.4" x14ac:dyDescent="0.3">
      <c r="A133" s="139">
        <v>5240</v>
      </c>
      <c r="B133" s="149" t="s">
        <v>189</v>
      </c>
      <c r="C133" s="150">
        <f>SUM(C134:C137)</f>
        <v>27306403.109999999</v>
      </c>
      <c r="D133" s="151">
        <f t="shared" si="2"/>
        <v>1.6962046232055106E-2</v>
      </c>
      <c r="E133" s="147"/>
    </row>
    <row r="134" spans="1:5" ht="14.4" x14ac:dyDescent="0.3">
      <c r="A134" s="142">
        <v>5241</v>
      </c>
      <c r="B134" s="147" t="s">
        <v>190</v>
      </c>
      <c r="C134" s="152">
        <v>12978188.689999999</v>
      </c>
      <c r="D134" s="153">
        <f t="shared" si="2"/>
        <v>8.0617222151641577E-3</v>
      </c>
      <c r="E134" s="147"/>
    </row>
    <row r="135" spans="1:5" ht="14.4" x14ac:dyDescent="0.3">
      <c r="A135" s="142">
        <v>5242</v>
      </c>
      <c r="B135" s="147" t="s">
        <v>191</v>
      </c>
      <c r="C135" s="152">
        <v>6878308.3799999999</v>
      </c>
      <c r="D135" s="153">
        <f t="shared" si="2"/>
        <v>4.2726310114848389E-3</v>
      </c>
      <c r="E135" s="147"/>
    </row>
    <row r="136" spans="1:5" ht="14.4" x14ac:dyDescent="0.3">
      <c r="A136" s="142">
        <v>5243</v>
      </c>
      <c r="B136" s="147" t="s">
        <v>192</v>
      </c>
      <c r="C136" s="152">
        <v>7449906.04</v>
      </c>
      <c r="D136" s="153">
        <f t="shared" si="2"/>
        <v>4.6276930054061065E-3</v>
      </c>
      <c r="E136" s="147"/>
    </row>
    <row r="137" spans="1:5" ht="14.4" x14ac:dyDescent="0.3">
      <c r="A137" s="142">
        <v>5244</v>
      </c>
      <c r="B137" s="147" t="s">
        <v>193</v>
      </c>
      <c r="C137" s="152">
        <v>0</v>
      </c>
      <c r="D137" s="153">
        <f t="shared" si="2"/>
        <v>0</v>
      </c>
      <c r="E137" s="147"/>
    </row>
    <row r="138" spans="1:5" ht="14.4" x14ac:dyDescent="0.3">
      <c r="A138" s="139">
        <v>5250</v>
      </c>
      <c r="B138" s="149" t="s">
        <v>130</v>
      </c>
      <c r="C138" s="150">
        <f>SUM(C139:C141)</f>
        <v>265925.09999999998</v>
      </c>
      <c r="D138" s="151">
        <f t="shared" si="2"/>
        <v>1.6518593907419529E-4</v>
      </c>
      <c r="E138" s="147"/>
    </row>
    <row r="139" spans="1:5" ht="14.4" x14ac:dyDescent="0.3">
      <c r="A139" s="142">
        <v>5251</v>
      </c>
      <c r="B139" s="147" t="s">
        <v>194</v>
      </c>
      <c r="C139" s="152">
        <v>265925.09999999998</v>
      </c>
      <c r="D139" s="153">
        <f t="shared" si="2"/>
        <v>1.6518593907419529E-4</v>
      </c>
      <c r="E139" s="147"/>
    </row>
    <row r="140" spans="1:5" ht="14.4" x14ac:dyDescent="0.3">
      <c r="A140" s="142">
        <v>5252</v>
      </c>
      <c r="B140" s="147" t="s">
        <v>195</v>
      </c>
      <c r="C140" s="152">
        <v>0</v>
      </c>
      <c r="D140" s="153">
        <f t="shared" si="2"/>
        <v>0</v>
      </c>
      <c r="E140" s="147"/>
    </row>
    <row r="141" spans="1:5" ht="14.4" x14ac:dyDescent="0.3">
      <c r="A141" s="142">
        <v>5259</v>
      </c>
      <c r="B141" s="147" t="s">
        <v>196</v>
      </c>
      <c r="C141" s="152">
        <v>0</v>
      </c>
      <c r="D141" s="153">
        <f t="shared" si="2"/>
        <v>0</v>
      </c>
      <c r="E141" s="147"/>
    </row>
    <row r="142" spans="1:5" ht="14.4" x14ac:dyDescent="0.3">
      <c r="A142" s="139">
        <v>5260</v>
      </c>
      <c r="B142" s="149" t="s">
        <v>197</v>
      </c>
      <c r="C142" s="150">
        <f>SUM(C143:C144)</f>
        <v>0</v>
      </c>
      <c r="D142" s="151">
        <f t="shared" si="2"/>
        <v>0</v>
      </c>
      <c r="E142" s="148"/>
    </row>
    <row r="143" spans="1:5" ht="14.4" x14ac:dyDescent="0.3">
      <c r="A143" s="142">
        <v>5261</v>
      </c>
      <c r="B143" s="147" t="s">
        <v>198</v>
      </c>
      <c r="C143" s="152">
        <v>0</v>
      </c>
      <c r="D143" s="153">
        <f t="shared" si="2"/>
        <v>0</v>
      </c>
      <c r="E143" s="147"/>
    </row>
    <row r="144" spans="1:5" ht="14.4" x14ac:dyDescent="0.3">
      <c r="A144" s="142">
        <v>5262</v>
      </c>
      <c r="B144" s="147" t="s">
        <v>199</v>
      </c>
      <c r="C144" s="152">
        <v>0</v>
      </c>
      <c r="D144" s="153">
        <f t="shared" si="2"/>
        <v>0</v>
      </c>
      <c r="E144" s="147"/>
    </row>
    <row r="145" spans="1:5" ht="14.4" x14ac:dyDescent="0.3">
      <c r="A145" s="139">
        <v>5270</v>
      </c>
      <c r="B145" s="149" t="s">
        <v>200</v>
      </c>
      <c r="C145" s="150">
        <f>SUM(C146)</f>
        <v>0</v>
      </c>
      <c r="D145" s="153">
        <f t="shared" si="2"/>
        <v>0</v>
      </c>
      <c r="E145" s="147"/>
    </row>
    <row r="146" spans="1:5" ht="14.4" x14ac:dyDescent="0.3">
      <c r="A146" s="142">
        <v>5271</v>
      </c>
      <c r="B146" s="147" t="s">
        <v>201</v>
      </c>
      <c r="C146" s="152">
        <v>0</v>
      </c>
      <c r="D146" s="153">
        <f t="shared" si="2"/>
        <v>0</v>
      </c>
      <c r="E146" s="147"/>
    </row>
    <row r="147" spans="1:5" ht="14.4" x14ac:dyDescent="0.3">
      <c r="A147" s="139">
        <v>5280</v>
      </c>
      <c r="B147" s="149" t="s">
        <v>202</v>
      </c>
      <c r="C147" s="150">
        <f>SUM(C148:C152)</f>
        <v>79105396</v>
      </c>
      <c r="D147" s="151">
        <f t="shared" si="2"/>
        <v>4.9138269099442258E-2</v>
      </c>
      <c r="E147" s="147"/>
    </row>
    <row r="148" spans="1:5" ht="14.4" x14ac:dyDescent="0.3">
      <c r="A148" s="142">
        <v>5281</v>
      </c>
      <c r="B148" s="147" t="s">
        <v>203</v>
      </c>
      <c r="C148" s="152">
        <v>0</v>
      </c>
      <c r="D148" s="153">
        <f t="shared" si="2"/>
        <v>0</v>
      </c>
      <c r="E148" s="147"/>
    </row>
    <row r="149" spans="1:5" ht="14.4" x14ac:dyDescent="0.3">
      <c r="A149" s="142">
        <v>5282</v>
      </c>
      <c r="B149" s="147" t="s">
        <v>204</v>
      </c>
      <c r="C149" s="152">
        <v>0</v>
      </c>
      <c r="D149" s="153">
        <f t="shared" si="2"/>
        <v>0</v>
      </c>
      <c r="E149" s="147"/>
    </row>
    <row r="150" spans="1:5" ht="14.4" x14ac:dyDescent="0.3">
      <c r="A150" s="142">
        <v>5283</v>
      </c>
      <c r="B150" s="147" t="s">
        <v>205</v>
      </c>
      <c r="C150" s="152">
        <v>79105396</v>
      </c>
      <c r="D150" s="153">
        <f t="shared" si="2"/>
        <v>4.9138269099442258E-2</v>
      </c>
      <c r="E150" s="147"/>
    </row>
    <row r="151" spans="1:5" ht="14.4" x14ac:dyDescent="0.3">
      <c r="A151" s="142">
        <v>5284</v>
      </c>
      <c r="B151" s="147" t="s">
        <v>206</v>
      </c>
      <c r="C151" s="152">
        <v>0</v>
      </c>
      <c r="D151" s="153">
        <f t="shared" si="2"/>
        <v>0</v>
      </c>
      <c r="E151" s="147"/>
    </row>
    <row r="152" spans="1:5" ht="14.4" x14ac:dyDescent="0.3">
      <c r="A152" s="142">
        <v>5285</v>
      </c>
      <c r="B152" s="147" t="s">
        <v>207</v>
      </c>
      <c r="C152" s="152">
        <v>0</v>
      </c>
      <c r="D152" s="153">
        <f t="shared" si="2"/>
        <v>0</v>
      </c>
      <c r="E152" s="147"/>
    </row>
    <row r="153" spans="1:5" ht="14.4" x14ac:dyDescent="0.3">
      <c r="A153" s="139">
        <v>5290</v>
      </c>
      <c r="B153" s="149" t="s">
        <v>208</v>
      </c>
      <c r="C153" s="150">
        <f>SUM(C154:C155)</f>
        <v>0</v>
      </c>
      <c r="D153" s="151">
        <f t="shared" si="2"/>
        <v>0</v>
      </c>
      <c r="E153" s="147"/>
    </row>
    <row r="154" spans="1:5" ht="14.4" x14ac:dyDescent="0.3">
      <c r="A154" s="142">
        <v>5291</v>
      </c>
      <c r="B154" s="147" t="s">
        <v>209</v>
      </c>
      <c r="C154" s="152">
        <v>0</v>
      </c>
      <c r="D154" s="153">
        <f t="shared" si="2"/>
        <v>0</v>
      </c>
      <c r="E154" s="147"/>
    </row>
    <row r="155" spans="1:5" ht="14.4" x14ac:dyDescent="0.3">
      <c r="A155" s="142">
        <v>5292</v>
      </c>
      <c r="B155" s="147" t="s">
        <v>210</v>
      </c>
      <c r="C155" s="152">
        <v>0</v>
      </c>
      <c r="D155" s="153">
        <f t="shared" si="2"/>
        <v>0</v>
      </c>
      <c r="E155" s="147"/>
    </row>
    <row r="156" spans="1:5" ht="14.4" x14ac:dyDescent="0.3">
      <c r="A156" s="139">
        <v>5300</v>
      </c>
      <c r="B156" s="149" t="s">
        <v>211</v>
      </c>
      <c r="C156" s="150">
        <f>+C157+C160+C163</f>
        <v>0</v>
      </c>
      <c r="D156" s="151">
        <f t="shared" si="2"/>
        <v>0</v>
      </c>
      <c r="E156" s="147"/>
    </row>
    <row r="157" spans="1:5" ht="14.4" x14ac:dyDescent="0.3">
      <c r="A157" s="139">
        <v>5310</v>
      </c>
      <c r="B157" s="149" t="s">
        <v>122</v>
      </c>
      <c r="C157" s="150">
        <f>SUM(C158:C159)</f>
        <v>0</v>
      </c>
      <c r="D157" s="151">
        <f t="shared" si="2"/>
        <v>0</v>
      </c>
      <c r="E157" s="147"/>
    </row>
    <row r="158" spans="1:5" ht="14.4" x14ac:dyDescent="0.3">
      <c r="A158" s="142">
        <v>5311</v>
      </c>
      <c r="B158" s="147" t="s">
        <v>212</v>
      </c>
      <c r="C158" s="152">
        <v>0</v>
      </c>
      <c r="D158" s="153">
        <f t="shared" si="2"/>
        <v>0</v>
      </c>
      <c r="E158" s="147"/>
    </row>
    <row r="159" spans="1:5" ht="14.4" x14ac:dyDescent="0.3">
      <c r="A159" s="142">
        <v>5312</v>
      </c>
      <c r="B159" s="147" t="s">
        <v>213</v>
      </c>
      <c r="C159" s="152">
        <v>0</v>
      </c>
      <c r="D159" s="153">
        <f t="shared" ref="D159:D212" si="3">IFERROR(C159/$C$94,"")</f>
        <v>0</v>
      </c>
      <c r="E159" s="147"/>
    </row>
    <row r="160" spans="1:5" ht="14.4" x14ac:dyDescent="0.3">
      <c r="A160" s="139">
        <v>5320</v>
      </c>
      <c r="B160" s="149" t="s">
        <v>123</v>
      </c>
      <c r="C160" s="150">
        <f>SUM(C161:C162)</f>
        <v>0</v>
      </c>
      <c r="D160" s="151">
        <f t="shared" si="3"/>
        <v>0</v>
      </c>
      <c r="E160" s="147"/>
    </row>
    <row r="161" spans="1:5" ht="14.4" x14ac:dyDescent="0.3">
      <c r="A161" s="142">
        <v>5321</v>
      </c>
      <c r="B161" s="147" t="s">
        <v>214</v>
      </c>
      <c r="C161" s="152">
        <v>0</v>
      </c>
      <c r="D161" s="153">
        <f t="shared" si="3"/>
        <v>0</v>
      </c>
      <c r="E161" s="147"/>
    </row>
    <row r="162" spans="1:5" ht="14.4" x14ac:dyDescent="0.3">
      <c r="A162" s="142">
        <v>5322</v>
      </c>
      <c r="B162" s="147" t="s">
        <v>215</v>
      </c>
      <c r="C162" s="152">
        <v>0</v>
      </c>
      <c r="D162" s="153">
        <f t="shared" si="3"/>
        <v>0</v>
      </c>
      <c r="E162" s="147"/>
    </row>
    <row r="163" spans="1:5" ht="14.4" x14ac:dyDescent="0.3">
      <c r="A163" s="139">
        <v>5330</v>
      </c>
      <c r="B163" s="149" t="s">
        <v>124</v>
      </c>
      <c r="C163" s="150">
        <f>SUM(C164:C165)</f>
        <v>0</v>
      </c>
      <c r="D163" s="151">
        <f t="shared" si="3"/>
        <v>0</v>
      </c>
      <c r="E163" s="147"/>
    </row>
    <row r="164" spans="1:5" ht="14.4" x14ac:dyDescent="0.3">
      <c r="A164" s="142">
        <v>5331</v>
      </c>
      <c r="B164" s="147" t="s">
        <v>216</v>
      </c>
      <c r="C164" s="152">
        <v>0</v>
      </c>
      <c r="D164" s="153">
        <f t="shared" si="3"/>
        <v>0</v>
      </c>
      <c r="E164" s="147"/>
    </row>
    <row r="165" spans="1:5" ht="14.4" x14ac:dyDescent="0.3">
      <c r="A165" s="142">
        <v>5332</v>
      </c>
      <c r="B165" s="147" t="s">
        <v>217</v>
      </c>
      <c r="C165" s="152">
        <v>0</v>
      </c>
      <c r="D165" s="153">
        <f t="shared" si="3"/>
        <v>0</v>
      </c>
      <c r="E165" s="147"/>
    </row>
    <row r="166" spans="1:5" ht="14.4" x14ac:dyDescent="0.3">
      <c r="A166" s="139">
        <v>5400</v>
      </c>
      <c r="B166" s="149" t="s">
        <v>218</v>
      </c>
      <c r="C166" s="154">
        <f>C167+C170+C173+C176+C178</f>
        <v>35814195.090000004</v>
      </c>
      <c r="D166" s="151">
        <f t="shared" si="3"/>
        <v>2.2246871198424237E-2</v>
      </c>
      <c r="E166" s="147"/>
    </row>
    <row r="167" spans="1:5" ht="14.4" x14ac:dyDescent="0.3">
      <c r="A167" s="139">
        <v>5410</v>
      </c>
      <c r="B167" s="149" t="s">
        <v>219</v>
      </c>
      <c r="C167" s="150">
        <f>SUM(C168:C169)</f>
        <v>35814195.090000004</v>
      </c>
      <c r="D167" s="151">
        <f t="shared" si="3"/>
        <v>2.2246871198424237E-2</v>
      </c>
      <c r="E167" s="147"/>
    </row>
    <row r="168" spans="1:5" ht="14.4" x14ac:dyDescent="0.3">
      <c r="A168" s="142">
        <v>5411</v>
      </c>
      <c r="B168" s="147" t="s">
        <v>220</v>
      </c>
      <c r="C168" s="152">
        <v>35814195.090000004</v>
      </c>
      <c r="D168" s="153">
        <f t="shared" si="3"/>
        <v>2.2246871198424237E-2</v>
      </c>
      <c r="E168" s="147"/>
    </row>
    <row r="169" spans="1:5" ht="14.4" x14ac:dyDescent="0.3">
      <c r="A169" s="142">
        <v>5412</v>
      </c>
      <c r="B169" s="147" t="s">
        <v>221</v>
      </c>
      <c r="C169" s="152">
        <v>0</v>
      </c>
      <c r="D169" s="153">
        <f t="shared" si="3"/>
        <v>0</v>
      </c>
      <c r="E169" s="147"/>
    </row>
    <row r="170" spans="1:5" ht="14.4" x14ac:dyDescent="0.3">
      <c r="A170" s="139">
        <v>5420</v>
      </c>
      <c r="B170" s="149" t="s">
        <v>222</v>
      </c>
      <c r="C170" s="150">
        <f>SUM(C171:C172)</f>
        <v>0</v>
      </c>
      <c r="D170" s="151">
        <f t="shared" si="3"/>
        <v>0</v>
      </c>
      <c r="E170" s="147"/>
    </row>
    <row r="171" spans="1:5" ht="14.4" x14ac:dyDescent="0.3">
      <c r="A171" s="142">
        <v>5421</v>
      </c>
      <c r="B171" s="147" t="s">
        <v>223</v>
      </c>
      <c r="C171" s="152">
        <v>0</v>
      </c>
      <c r="D171" s="153">
        <f t="shared" si="3"/>
        <v>0</v>
      </c>
      <c r="E171" s="147"/>
    </row>
    <row r="172" spans="1:5" ht="14.4" x14ac:dyDescent="0.3">
      <c r="A172" s="142">
        <v>5422</v>
      </c>
      <c r="B172" s="147" t="s">
        <v>224</v>
      </c>
      <c r="C172" s="152">
        <v>0</v>
      </c>
      <c r="D172" s="153">
        <f t="shared" si="3"/>
        <v>0</v>
      </c>
      <c r="E172" s="147"/>
    </row>
    <row r="173" spans="1:5" ht="14.4" x14ac:dyDescent="0.3">
      <c r="A173" s="139">
        <v>5430</v>
      </c>
      <c r="B173" s="149" t="s">
        <v>225</v>
      </c>
      <c r="C173" s="150">
        <f>SUM(C174:C175)</f>
        <v>0</v>
      </c>
      <c r="D173" s="151">
        <f t="shared" si="3"/>
        <v>0</v>
      </c>
      <c r="E173" s="147"/>
    </row>
    <row r="174" spans="1:5" ht="14.4" x14ac:dyDescent="0.3">
      <c r="A174" s="142">
        <v>5431</v>
      </c>
      <c r="B174" s="147" t="s">
        <v>226</v>
      </c>
      <c r="C174" s="152">
        <v>0</v>
      </c>
      <c r="D174" s="153">
        <f t="shared" si="3"/>
        <v>0</v>
      </c>
      <c r="E174" s="147"/>
    </row>
    <row r="175" spans="1:5" ht="14.4" x14ac:dyDescent="0.3">
      <c r="A175" s="142">
        <v>5432</v>
      </c>
      <c r="B175" s="147" t="s">
        <v>227</v>
      </c>
      <c r="C175" s="152">
        <v>0</v>
      </c>
      <c r="D175" s="153">
        <f t="shared" si="3"/>
        <v>0</v>
      </c>
      <c r="E175" s="147"/>
    </row>
    <row r="176" spans="1:5" ht="14.4" x14ac:dyDescent="0.3">
      <c r="A176" s="139">
        <v>5440</v>
      </c>
      <c r="B176" s="149" t="s">
        <v>228</v>
      </c>
      <c r="C176" s="150">
        <f>C177</f>
        <v>0</v>
      </c>
      <c r="D176" s="151">
        <f t="shared" si="3"/>
        <v>0</v>
      </c>
      <c r="E176" s="147"/>
    </row>
    <row r="177" spans="1:5" ht="14.4" x14ac:dyDescent="0.3">
      <c r="A177" s="142">
        <v>5441</v>
      </c>
      <c r="B177" s="147" t="s">
        <v>228</v>
      </c>
      <c r="C177" s="152">
        <v>0</v>
      </c>
      <c r="D177" s="153">
        <f t="shared" si="3"/>
        <v>0</v>
      </c>
      <c r="E177" s="147"/>
    </row>
    <row r="178" spans="1:5" ht="14.4" x14ac:dyDescent="0.3">
      <c r="A178" s="139">
        <v>5450</v>
      </c>
      <c r="B178" s="149" t="s">
        <v>229</v>
      </c>
      <c r="C178" s="150">
        <f>SUM(C179:C180)</f>
        <v>0</v>
      </c>
      <c r="D178" s="153">
        <f t="shared" si="3"/>
        <v>0</v>
      </c>
      <c r="E178" s="147"/>
    </row>
    <row r="179" spans="1:5" ht="14.4" x14ac:dyDescent="0.3">
      <c r="A179" s="142">
        <v>5451</v>
      </c>
      <c r="B179" s="147" t="s">
        <v>230</v>
      </c>
      <c r="C179" s="152">
        <v>0</v>
      </c>
      <c r="D179" s="153">
        <f t="shared" si="3"/>
        <v>0</v>
      </c>
      <c r="E179" s="147"/>
    </row>
    <row r="180" spans="1:5" ht="14.4" x14ac:dyDescent="0.3">
      <c r="A180" s="142">
        <v>5452</v>
      </c>
      <c r="B180" s="147" t="s">
        <v>231</v>
      </c>
      <c r="C180" s="152">
        <v>0</v>
      </c>
      <c r="D180" s="153">
        <f t="shared" si="3"/>
        <v>0</v>
      </c>
      <c r="E180" s="147"/>
    </row>
    <row r="181" spans="1:5" ht="14.4" x14ac:dyDescent="0.3">
      <c r="A181" s="139">
        <v>5500</v>
      </c>
      <c r="B181" s="149" t="s">
        <v>232</v>
      </c>
      <c r="C181" s="150">
        <f>C182+C191+C194+C200</f>
        <v>71486847.920000017</v>
      </c>
      <c r="D181" s="151">
        <f t="shared" si="3"/>
        <v>4.44058199286919E-2</v>
      </c>
      <c r="E181" s="147"/>
    </row>
    <row r="182" spans="1:5" ht="14.4" x14ac:dyDescent="0.3">
      <c r="A182" s="139">
        <v>5510</v>
      </c>
      <c r="B182" s="149" t="s">
        <v>233</v>
      </c>
      <c r="C182" s="150">
        <f>SUM(C183:C190)</f>
        <v>69944633.580000013</v>
      </c>
      <c r="D182" s="151">
        <f t="shared" si="3"/>
        <v>4.3447835428520272E-2</v>
      </c>
      <c r="E182" s="147"/>
    </row>
    <row r="183" spans="1:5" ht="14.4" x14ac:dyDescent="0.3">
      <c r="A183" s="142">
        <v>5511</v>
      </c>
      <c r="B183" s="147" t="s">
        <v>234</v>
      </c>
      <c r="C183" s="152">
        <v>0</v>
      </c>
      <c r="D183" s="153">
        <f t="shared" si="3"/>
        <v>0</v>
      </c>
      <c r="E183" s="147"/>
    </row>
    <row r="184" spans="1:5" ht="14.4" x14ac:dyDescent="0.3">
      <c r="A184" s="142">
        <v>5512</v>
      </c>
      <c r="B184" s="147" t="s">
        <v>235</v>
      </c>
      <c r="C184" s="152">
        <v>0</v>
      </c>
      <c r="D184" s="153">
        <f t="shared" si="3"/>
        <v>0</v>
      </c>
      <c r="E184" s="147"/>
    </row>
    <row r="185" spans="1:5" ht="14.4" x14ac:dyDescent="0.3">
      <c r="A185" s="142">
        <v>5513</v>
      </c>
      <c r="B185" s="147" t="s">
        <v>236</v>
      </c>
      <c r="C185" s="152">
        <v>17836692.309999999</v>
      </c>
      <c r="D185" s="153">
        <f t="shared" si="3"/>
        <v>1.1079701649843612E-2</v>
      </c>
      <c r="E185" s="147"/>
    </row>
    <row r="186" spans="1:5" ht="14.4" x14ac:dyDescent="0.3">
      <c r="A186" s="142">
        <v>5514</v>
      </c>
      <c r="B186" s="147" t="s">
        <v>237</v>
      </c>
      <c r="C186" s="152">
        <v>0</v>
      </c>
      <c r="D186" s="153">
        <f t="shared" si="3"/>
        <v>0</v>
      </c>
      <c r="E186" s="147"/>
    </row>
    <row r="187" spans="1:5" ht="14.4" x14ac:dyDescent="0.3">
      <c r="A187" s="142">
        <v>5515</v>
      </c>
      <c r="B187" s="147" t="s">
        <v>238</v>
      </c>
      <c r="C187" s="152">
        <v>46733828.410000011</v>
      </c>
      <c r="D187" s="153">
        <f t="shared" si="3"/>
        <v>2.9029870938990562E-2</v>
      </c>
      <c r="E187" s="147"/>
    </row>
    <row r="188" spans="1:5" ht="14.4" x14ac:dyDescent="0.3">
      <c r="A188" s="142">
        <v>5516</v>
      </c>
      <c r="B188" s="147" t="s">
        <v>239</v>
      </c>
      <c r="C188" s="152">
        <v>49216.68</v>
      </c>
      <c r="D188" s="153">
        <f t="shared" si="3"/>
        <v>3.0572155482555675E-5</v>
      </c>
      <c r="E188" s="147"/>
    </row>
    <row r="189" spans="1:5" ht="14.4" x14ac:dyDescent="0.3">
      <c r="A189" s="142">
        <v>5517</v>
      </c>
      <c r="B189" s="147" t="s">
        <v>240</v>
      </c>
      <c r="C189" s="152">
        <v>1657480.28</v>
      </c>
      <c r="D189" s="153">
        <f t="shared" si="3"/>
        <v>1.0295847836430639E-3</v>
      </c>
      <c r="E189" s="147"/>
    </row>
    <row r="190" spans="1:5" ht="14.4" x14ac:dyDescent="0.3">
      <c r="A190" s="142">
        <v>5518</v>
      </c>
      <c r="B190" s="147" t="s">
        <v>241</v>
      </c>
      <c r="C190" s="152">
        <v>3667415.9</v>
      </c>
      <c r="D190" s="153">
        <f t="shared" si="3"/>
        <v>2.2781059005604776E-3</v>
      </c>
      <c r="E190" s="147"/>
    </row>
    <row r="191" spans="1:5" ht="14.4" x14ac:dyDescent="0.3">
      <c r="A191" s="139">
        <v>5520</v>
      </c>
      <c r="B191" s="149" t="s">
        <v>242</v>
      </c>
      <c r="C191" s="150">
        <f>SUM(C192:C193)</f>
        <v>1460000</v>
      </c>
      <c r="D191" s="151">
        <f t="shared" si="3"/>
        <v>9.0691503377577037E-4</v>
      </c>
      <c r="E191" s="147"/>
    </row>
    <row r="192" spans="1:5" ht="14.4" x14ac:dyDescent="0.3">
      <c r="A192" s="142">
        <v>5521</v>
      </c>
      <c r="B192" s="147" t="s">
        <v>243</v>
      </c>
      <c r="C192" s="152">
        <v>1460000</v>
      </c>
      <c r="D192" s="153">
        <f t="shared" si="3"/>
        <v>9.0691503377577037E-4</v>
      </c>
      <c r="E192" s="147"/>
    </row>
    <row r="193" spans="1:5" ht="14.4" x14ac:dyDescent="0.3">
      <c r="A193" s="142">
        <v>5522</v>
      </c>
      <c r="B193" s="147" t="s">
        <v>244</v>
      </c>
      <c r="C193" s="152">
        <v>0</v>
      </c>
      <c r="D193" s="153">
        <f t="shared" si="3"/>
        <v>0</v>
      </c>
      <c r="E193" s="147"/>
    </row>
    <row r="194" spans="1:5" ht="14.4" x14ac:dyDescent="0.3">
      <c r="A194" s="139">
        <v>5530</v>
      </c>
      <c r="B194" s="149" t="s">
        <v>245</v>
      </c>
      <c r="C194" s="150">
        <f>SUM(C195:C199)</f>
        <v>318</v>
      </c>
      <c r="D194" s="151">
        <f t="shared" si="3"/>
        <v>1.9753354845253082E-7</v>
      </c>
      <c r="E194" s="147"/>
    </row>
    <row r="195" spans="1:5" ht="14.4" x14ac:dyDescent="0.3">
      <c r="A195" s="142">
        <v>5531</v>
      </c>
      <c r="B195" s="147" t="s">
        <v>246</v>
      </c>
      <c r="C195" s="152">
        <v>0</v>
      </c>
      <c r="D195" s="153">
        <f t="shared" si="3"/>
        <v>0</v>
      </c>
      <c r="E195" s="147"/>
    </row>
    <row r="196" spans="1:5" ht="14.4" x14ac:dyDescent="0.3">
      <c r="A196" s="142">
        <v>5532</v>
      </c>
      <c r="B196" s="147" t="s">
        <v>247</v>
      </c>
      <c r="C196" s="152">
        <v>0</v>
      </c>
      <c r="D196" s="153">
        <f t="shared" si="3"/>
        <v>0</v>
      </c>
      <c r="E196" s="147"/>
    </row>
    <row r="197" spans="1:5" ht="14.4" x14ac:dyDescent="0.3">
      <c r="A197" s="142">
        <v>5533</v>
      </c>
      <c r="B197" s="147" t="s">
        <v>248</v>
      </c>
      <c r="C197" s="152">
        <v>0</v>
      </c>
      <c r="D197" s="153">
        <f t="shared" si="3"/>
        <v>0</v>
      </c>
      <c r="E197" s="147"/>
    </row>
    <row r="198" spans="1:5" ht="14.4" x14ac:dyDescent="0.3">
      <c r="A198" s="142">
        <v>5534</v>
      </c>
      <c r="B198" s="147" t="s">
        <v>249</v>
      </c>
      <c r="C198" s="152">
        <v>0</v>
      </c>
      <c r="D198" s="153">
        <f t="shared" si="3"/>
        <v>0</v>
      </c>
      <c r="E198" s="147"/>
    </row>
    <row r="199" spans="1:5" ht="14.4" x14ac:dyDescent="0.3">
      <c r="A199" s="142">
        <v>5535</v>
      </c>
      <c r="B199" s="147" t="s">
        <v>250</v>
      </c>
      <c r="C199" s="152">
        <v>318</v>
      </c>
      <c r="D199" s="153">
        <f t="shared" si="3"/>
        <v>1.9753354845253082E-7</v>
      </c>
      <c r="E199" s="147"/>
    </row>
    <row r="200" spans="1:5" ht="14.4" x14ac:dyDescent="0.3">
      <c r="A200" s="139">
        <v>5590</v>
      </c>
      <c r="B200" s="149" t="s">
        <v>251</v>
      </c>
      <c r="C200" s="150">
        <f>SUM(C201:C209)</f>
        <v>81896.34</v>
      </c>
      <c r="D200" s="151">
        <f t="shared" si="3"/>
        <v>5.0871932847405463E-5</v>
      </c>
      <c r="E200" s="147"/>
    </row>
    <row r="201" spans="1:5" ht="14.4" x14ac:dyDescent="0.3">
      <c r="A201" s="142">
        <v>5591</v>
      </c>
      <c r="B201" s="147" t="s">
        <v>252</v>
      </c>
      <c r="C201" s="152">
        <v>0</v>
      </c>
      <c r="D201" s="153">
        <f t="shared" si="3"/>
        <v>0</v>
      </c>
      <c r="E201" s="147"/>
    </row>
    <row r="202" spans="1:5" ht="14.4" x14ac:dyDescent="0.3">
      <c r="A202" s="142">
        <v>5592</v>
      </c>
      <c r="B202" s="147" t="s">
        <v>253</v>
      </c>
      <c r="C202" s="152">
        <v>0</v>
      </c>
      <c r="D202" s="153">
        <f t="shared" si="3"/>
        <v>0</v>
      </c>
      <c r="E202" s="147"/>
    </row>
    <row r="203" spans="1:5" ht="14.4" x14ac:dyDescent="0.3">
      <c r="A203" s="142">
        <v>5593</v>
      </c>
      <c r="B203" s="147" t="s">
        <v>254</v>
      </c>
      <c r="C203" s="152">
        <v>0</v>
      </c>
      <c r="D203" s="153">
        <f t="shared" si="3"/>
        <v>0</v>
      </c>
      <c r="E203" s="147"/>
    </row>
    <row r="204" spans="1:5" ht="14.4" x14ac:dyDescent="0.3">
      <c r="A204" s="142">
        <v>5594</v>
      </c>
      <c r="B204" s="147" t="s">
        <v>255</v>
      </c>
      <c r="C204" s="152">
        <v>0</v>
      </c>
      <c r="D204" s="153">
        <f t="shared" si="3"/>
        <v>0</v>
      </c>
      <c r="E204" s="147"/>
    </row>
    <row r="205" spans="1:5" ht="14.4" x14ac:dyDescent="0.3">
      <c r="A205" s="142">
        <v>5595</v>
      </c>
      <c r="B205" s="147" t="s">
        <v>256</v>
      </c>
      <c r="C205" s="152">
        <v>0</v>
      </c>
      <c r="D205" s="153">
        <f t="shared" si="3"/>
        <v>0</v>
      </c>
      <c r="E205" s="147"/>
    </row>
    <row r="206" spans="1:5" ht="14.4" x14ac:dyDescent="0.3">
      <c r="A206" s="142">
        <v>5596</v>
      </c>
      <c r="B206" s="147" t="s">
        <v>148</v>
      </c>
      <c r="C206" s="152">
        <v>0</v>
      </c>
      <c r="D206" s="153">
        <f t="shared" si="3"/>
        <v>0</v>
      </c>
      <c r="E206" s="147"/>
    </row>
    <row r="207" spans="1:5" ht="14.4" x14ac:dyDescent="0.3">
      <c r="A207" s="142">
        <v>5597</v>
      </c>
      <c r="B207" s="147" t="s">
        <v>257</v>
      </c>
      <c r="C207" s="152">
        <v>0</v>
      </c>
      <c r="D207" s="153">
        <f t="shared" si="3"/>
        <v>0</v>
      </c>
      <c r="E207" s="147"/>
    </row>
    <row r="208" spans="1:5" ht="14.4" x14ac:dyDescent="0.3">
      <c r="A208" s="142">
        <v>5598</v>
      </c>
      <c r="B208" s="147" t="s">
        <v>258</v>
      </c>
      <c r="C208" s="152">
        <v>0</v>
      </c>
      <c r="D208" s="153">
        <f t="shared" si="3"/>
        <v>0</v>
      </c>
      <c r="E208" s="147"/>
    </row>
    <row r="209" spans="1:5" ht="14.4" x14ac:dyDescent="0.3">
      <c r="A209" s="142">
        <v>5599</v>
      </c>
      <c r="B209" s="147" t="s">
        <v>259</v>
      </c>
      <c r="C209" s="152">
        <v>81896.34</v>
      </c>
      <c r="D209" s="153">
        <f t="shared" si="3"/>
        <v>5.0871932847405463E-5</v>
      </c>
      <c r="E209" s="147"/>
    </row>
    <row r="210" spans="1:5" ht="14.4" x14ac:dyDescent="0.3">
      <c r="A210" s="139">
        <v>5600</v>
      </c>
      <c r="B210" s="149" t="s">
        <v>260</v>
      </c>
      <c r="C210" s="150">
        <f>C211</f>
        <v>167487.49</v>
      </c>
      <c r="D210" s="151">
        <f t="shared" si="3"/>
        <v>1.040389881166911E-4</v>
      </c>
      <c r="E210" s="147"/>
    </row>
    <row r="211" spans="1:5" ht="14.4" x14ac:dyDescent="0.3">
      <c r="A211" s="139">
        <v>5610</v>
      </c>
      <c r="B211" s="149" t="s">
        <v>261</v>
      </c>
      <c r="C211" s="150">
        <f>C212</f>
        <v>167487.49</v>
      </c>
      <c r="D211" s="151">
        <f t="shared" si="3"/>
        <v>1.040389881166911E-4</v>
      </c>
      <c r="E211" s="147"/>
    </row>
    <row r="212" spans="1:5" ht="14.4" x14ac:dyDescent="0.3">
      <c r="A212" s="142">
        <v>5611</v>
      </c>
      <c r="B212" s="147" t="s">
        <v>262</v>
      </c>
      <c r="C212" s="152">
        <v>167487.49</v>
      </c>
      <c r="D212" s="153">
        <f t="shared" si="3"/>
        <v>1.040389881166911E-4</v>
      </c>
      <c r="E212" s="147"/>
    </row>
    <row r="213" spans="1:5" ht="9.75" customHeight="1" x14ac:dyDescent="0.3">
      <c r="A213" s="13"/>
      <c r="B213" s="13"/>
      <c r="C213" s="13"/>
      <c r="D213" s="17"/>
      <c r="E213" s="135"/>
    </row>
    <row r="214" spans="1:5" ht="9.75" customHeight="1" x14ac:dyDescent="0.3">
      <c r="A214" s="13"/>
      <c r="B214" s="13" t="s">
        <v>65</v>
      </c>
      <c r="C214" s="13"/>
      <c r="D214" s="17"/>
      <c r="E214" s="135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73"/>
  <sheetViews>
    <sheetView showGridLines="0" workbookViewId="0">
      <selection sqref="A1:F1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15" t="str">
        <f>'Notas a los Edos Financieros'!A1</f>
        <v>MUNICIPIO DE LEÓN</v>
      </c>
      <c r="B1" s="119"/>
      <c r="C1" s="119"/>
      <c r="D1" s="119"/>
      <c r="E1" s="119"/>
      <c r="F1" s="119"/>
      <c r="G1" s="53" t="s">
        <v>0</v>
      </c>
      <c r="H1" s="54">
        <f>'Notas a los Edos Financieros'!D1</f>
        <v>2025</v>
      </c>
    </row>
    <row r="2" spans="1:8" ht="11.25" customHeight="1" x14ac:dyDescent="0.3">
      <c r="A2" s="115" t="s">
        <v>263</v>
      </c>
      <c r="B2" s="119"/>
      <c r="C2" s="119"/>
      <c r="D2" s="119"/>
      <c r="E2" s="119"/>
      <c r="F2" s="119"/>
      <c r="G2" s="53" t="s">
        <v>2</v>
      </c>
      <c r="H2" s="54" t="str">
        <f>'Notas a los Edos Financieros'!D2</f>
        <v>Trimestral</v>
      </c>
    </row>
    <row r="3" spans="1:8" ht="11.25" customHeight="1" x14ac:dyDescent="0.3">
      <c r="A3" s="115" t="str">
        <f>'Notas a los Edos Financieros'!A3</f>
        <v>Del 01 de Enero al 31 de Marzo de 2025</v>
      </c>
      <c r="B3" s="119"/>
      <c r="C3" s="119"/>
      <c r="D3" s="119"/>
      <c r="E3" s="119"/>
      <c r="F3" s="119"/>
      <c r="G3" s="53" t="s">
        <v>3</v>
      </c>
      <c r="H3" s="54">
        <f>'Notas a los Edos Financieros'!D3</f>
        <v>1</v>
      </c>
    </row>
    <row r="4" spans="1:8" ht="11.25" customHeight="1" x14ac:dyDescent="0.3">
      <c r="A4" s="118" t="s">
        <v>4</v>
      </c>
      <c r="B4" s="119"/>
      <c r="C4" s="119"/>
      <c r="D4" s="119"/>
      <c r="E4" s="119"/>
      <c r="F4" s="119"/>
      <c r="G4" s="53"/>
      <c r="H4" s="54"/>
    </row>
    <row r="5" spans="1:8" ht="9.75" customHeight="1" x14ac:dyDescent="0.3">
      <c r="A5" s="55" t="s">
        <v>67</v>
      </c>
      <c r="B5" s="56"/>
      <c r="C5" s="56"/>
      <c r="D5" s="56"/>
      <c r="E5" s="56"/>
      <c r="F5" s="56"/>
      <c r="G5" s="56"/>
      <c r="H5" s="56"/>
    </row>
    <row r="6" spans="1:8" ht="9.75" customHeight="1" x14ac:dyDescent="0.3">
      <c r="A6" s="13"/>
      <c r="B6" s="13"/>
      <c r="C6" s="13"/>
      <c r="D6" s="13"/>
      <c r="E6" s="13"/>
      <c r="F6" s="13"/>
      <c r="G6" s="13"/>
      <c r="H6" s="13"/>
    </row>
    <row r="7" spans="1:8" ht="9.75" customHeight="1" x14ac:dyDescent="0.3">
      <c r="A7" s="56" t="s">
        <v>264</v>
      </c>
      <c r="B7" s="56"/>
      <c r="C7" s="56"/>
      <c r="D7" s="56"/>
      <c r="E7" s="56"/>
      <c r="F7" s="56"/>
      <c r="G7" s="56"/>
      <c r="H7" s="56"/>
    </row>
    <row r="8" spans="1:8" ht="9.75" customHeight="1" x14ac:dyDescent="0.3">
      <c r="A8" s="57" t="s">
        <v>69</v>
      </c>
      <c r="B8" s="57" t="s">
        <v>70</v>
      </c>
      <c r="C8" s="57" t="s">
        <v>71</v>
      </c>
      <c r="D8" s="57" t="s">
        <v>265</v>
      </c>
      <c r="E8" s="57"/>
      <c r="F8" s="57"/>
      <c r="G8" s="57"/>
      <c r="H8" s="57"/>
    </row>
    <row r="9" spans="1:8" ht="9.75" customHeight="1" x14ac:dyDescent="0.3">
      <c r="A9" s="14">
        <v>1114</v>
      </c>
      <c r="B9" s="13" t="s">
        <v>266</v>
      </c>
      <c r="C9" s="84">
        <v>1005135708.7</v>
      </c>
      <c r="D9" s="23" t="s">
        <v>594</v>
      </c>
      <c r="E9" s="13"/>
      <c r="F9" s="13"/>
      <c r="G9" s="13"/>
      <c r="H9" s="13"/>
    </row>
    <row r="10" spans="1:8" ht="9.75" customHeight="1" x14ac:dyDescent="0.3">
      <c r="A10" s="14">
        <v>1115</v>
      </c>
      <c r="B10" s="13" t="s">
        <v>267</v>
      </c>
      <c r="C10" s="84">
        <v>1757058640.5</v>
      </c>
      <c r="D10" s="23" t="s">
        <v>595</v>
      </c>
      <c r="E10" s="13"/>
      <c r="F10" s="13"/>
      <c r="G10" s="13"/>
      <c r="H10" s="13"/>
    </row>
    <row r="11" spans="1:8" ht="9.75" customHeight="1" x14ac:dyDescent="0.3">
      <c r="A11" s="14">
        <v>1121</v>
      </c>
      <c r="B11" s="13" t="s">
        <v>268</v>
      </c>
      <c r="C11" s="84">
        <v>0</v>
      </c>
      <c r="D11" s="23" t="s">
        <v>596</v>
      </c>
      <c r="E11" s="13"/>
      <c r="F11" s="13"/>
      <c r="G11" s="13"/>
      <c r="H11" s="13"/>
    </row>
    <row r="12" spans="1:8" ht="9.75" customHeight="1" x14ac:dyDescent="0.3">
      <c r="A12" s="13"/>
      <c r="B12" s="13"/>
      <c r="C12" s="13"/>
      <c r="D12" s="13"/>
      <c r="E12" s="13"/>
      <c r="F12" s="13"/>
      <c r="G12" s="13"/>
      <c r="H12" s="13"/>
    </row>
    <row r="13" spans="1:8" ht="9.75" customHeight="1" x14ac:dyDescent="0.3">
      <c r="A13" s="56" t="s">
        <v>269</v>
      </c>
      <c r="B13" s="56"/>
      <c r="C13" s="56"/>
      <c r="D13" s="56"/>
      <c r="E13" s="56"/>
      <c r="F13" s="56"/>
      <c r="G13" s="56"/>
      <c r="H13" s="56"/>
    </row>
    <row r="14" spans="1:8" ht="9.75" customHeight="1" x14ac:dyDescent="0.3">
      <c r="A14" s="57" t="s">
        <v>69</v>
      </c>
      <c r="B14" s="57" t="s">
        <v>70</v>
      </c>
      <c r="C14" s="57" t="s">
        <v>71</v>
      </c>
      <c r="D14" s="57">
        <f>H1-1</f>
        <v>2024</v>
      </c>
      <c r="E14" s="57">
        <f t="shared" ref="E14:G14" si="0">D14-1</f>
        <v>2023</v>
      </c>
      <c r="F14" s="57">
        <f t="shared" si="0"/>
        <v>2022</v>
      </c>
      <c r="G14" s="57">
        <f t="shared" si="0"/>
        <v>2021</v>
      </c>
      <c r="H14" s="57" t="s">
        <v>270</v>
      </c>
    </row>
    <row r="15" spans="1:8" ht="9.75" customHeight="1" x14ac:dyDescent="0.3">
      <c r="A15" s="14">
        <v>1122</v>
      </c>
      <c r="B15" s="13" t="s">
        <v>271</v>
      </c>
      <c r="C15" s="84">
        <v>41718505.039999999</v>
      </c>
      <c r="D15" s="84">
        <v>22299052</v>
      </c>
      <c r="E15" s="84">
        <v>81892460.359999999</v>
      </c>
      <c r="F15" s="84">
        <v>43006410</v>
      </c>
      <c r="G15" s="84">
        <v>17960155.699999996</v>
      </c>
      <c r="H15" s="13"/>
    </row>
    <row r="16" spans="1:8" ht="9.75" customHeight="1" x14ac:dyDescent="0.3">
      <c r="A16" s="14">
        <v>1124</v>
      </c>
      <c r="B16" s="13" t="s">
        <v>272</v>
      </c>
      <c r="C16" s="84">
        <v>0</v>
      </c>
      <c r="D16" s="84">
        <v>0</v>
      </c>
      <c r="E16" s="84"/>
      <c r="F16" s="84"/>
      <c r="G16" s="84">
        <v>0</v>
      </c>
      <c r="H16" s="13"/>
    </row>
    <row r="18" spans="1:8" ht="9.75" customHeight="1" x14ac:dyDescent="0.3">
      <c r="A18" s="56" t="s">
        <v>273</v>
      </c>
      <c r="B18" s="56"/>
      <c r="C18" s="56"/>
      <c r="D18" s="56"/>
      <c r="E18" s="56"/>
      <c r="F18" s="56"/>
      <c r="G18" s="56"/>
      <c r="H18" s="56"/>
    </row>
    <row r="19" spans="1:8" ht="9.75" customHeight="1" x14ac:dyDescent="0.3">
      <c r="A19" s="57" t="s">
        <v>69</v>
      </c>
      <c r="B19" s="57" t="s">
        <v>70</v>
      </c>
      <c r="C19" s="57" t="s">
        <v>71</v>
      </c>
      <c r="D19" s="57" t="s">
        <v>274</v>
      </c>
      <c r="E19" s="57" t="s">
        <v>275</v>
      </c>
      <c r="F19" s="57" t="s">
        <v>276</v>
      </c>
      <c r="G19" s="57" t="s">
        <v>277</v>
      </c>
      <c r="H19" s="57" t="s">
        <v>278</v>
      </c>
    </row>
    <row r="20" spans="1:8" ht="9.75" customHeight="1" x14ac:dyDescent="0.3">
      <c r="A20" s="14">
        <v>1123</v>
      </c>
      <c r="B20" s="13" t="s">
        <v>279</v>
      </c>
      <c r="C20" s="84">
        <v>562970.8600000001</v>
      </c>
      <c r="D20" s="84">
        <f>C20</f>
        <v>562970.8600000001</v>
      </c>
      <c r="E20" s="84">
        <v>0</v>
      </c>
      <c r="F20" s="84">
        <v>0</v>
      </c>
      <c r="G20" s="84">
        <v>0</v>
      </c>
      <c r="H20" s="13"/>
    </row>
    <row r="21" spans="1:8" ht="9.75" customHeight="1" x14ac:dyDescent="0.3">
      <c r="A21" s="14">
        <v>1125</v>
      </c>
      <c r="B21" s="13" t="s">
        <v>280</v>
      </c>
      <c r="C21" s="84">
        <v>984000</v>
      </c>
      <c r="D21" s="84">
        <f t="shared" ref="D21:D28" si="1">C21</f>
        <v>984000</v>
      </c>
      <c r="E21" s="84">
        <v>0</v>
      </c>
      <c r="F21" s="84">
        <v>0</v>
      </c>
      <c r="G21" s="84">
        <v>0</v>
      </c>
      <c r="H21" s="13"/>
    </row>
    <row r="22" spans="1:8" ht="9.75" customHeight="1" x14ac:dyDescent="0.3">
      <c r="A22" s="16">
        <v>1126</v>
      </c>
      <c r="B22" s="1" t="s">
        <v>281</v>
      </c>
      <c r="C22" s="84">
        <v>0</v>
      </c>
      <c r="D22" s="84">
        <f t="shared" si="1"/>
        <v>0</v>
      </c>
      <c r="E22" s="84">
        <v>0</v>
      </c>
      <c r="F22" s="84">
        <v>0</v>
      </c>
      <c r="G22" s="84">
        <v>0</v>
      </c>
      <c r="H22" s="13"/>
    </row>
    <row r="23" spans="1:8" ht="9.75" customHeight="1" x14ac:dyDescent="0.3">
      <c r="A23" s="16">
        <v>1129</v>
      </c>
      <c r="B23" s="1" t="s">
        <v>282</v>
      </c>
      <c r="C23" s="84">
        <v>0</v>
      </c>
      <c r="D23" s="84">
        <f t="shared" si="1"/>
        <v>0</v>
      </c>
      <c r="E23" s="84">
        <v>0</v>
      </c>
      <c r="F23" s="84">
        <v>0</v>
      </c>
      <c r="G23" s="84">
        <v>0</v>
      </c>
      <c r="H23" s="13"/>
    </row>
    <row r="24" spans="1:8" ht="9.75" customHeight="1" x14ac:dyDescent="0.3">
      <c r="A24" s="14">
        <v>1131</v>
      </c>
      <c r="B24" s="13" t="s">
        <v>283</v>
      </c>
      <c r="C24" s="84">
        <v>5997688.5300000003</v>
      </c>
      <c r="D24" s="84">
        <f t="shared" si="1"/>
        <v>5997688.5300000003</v>
      </c>
      <c r="E24" s="84">
        <v>0</v>
      </c>
      <c r="F24" s="84">
        <v>0</v>
      </c>
      <c r="G24" s="84">
        <v>0</v>
      </c>
      <c r="H24" s="13"/>
    </row>
    <row r="25" spans="1:8" ht="9.75" customHeight="1" x14ac:dyDescent="0.3">
      <c r="A25" s="14">
        <v>1132</v>
      </c>
      <c r="B25" s="13" t="s">
        <v>284</v>
      </c>
      <c r="C25" s="84">
        <v>0</v>
      </c>
      <c r="D25" s="84">
        <f t="shared" si="1"/>
        <v>0</v>
      </c>
      <c r="E25" s="84">
        <v>0</v>
      </c>
      <c r="F25" s="84">
        <v>0</v>
      </c>
      <c r="G25" s="84">
        <v>0</v>
      </c>
      <c r="H25" s="13"/>
    </row>
    <row r="26" spans="1:8" ht="9.75" customHeight="1" x14ac:dyDescent="0.3">
      <c r="A26" s="14">
        <v>1133</v>
      </c>
      <c r="B26" s="13" t="s">
        <v>285</v>
      </c>
      <c r="C26" s="84">
        <v>0</v>
      </c>
      <c r="D26" s="84">
        <f t="shared" si="1"/>
        <v>0</v>
      </c>
      <c r="E26" s="84">
        <v>0</v>
      </c>
      <c r="F26" s="84">
        <v>0</v>
      </c>
      <c r="G26" s="84">
        <v>0</v>
      </c>
      <c r="H26" s="13"/>
    </row>
    <row r="27" spans="1:8" ht="9.75" customHeight="1" x14ac:dyDescent="0.3">
      <c r="A27" s="14">
        <v>1134</v>
      </c>
      <c r="B27" s="13" t="s">
        <v>286</v>
      </c>
      <c r="C27" s="84">
        <v>281426964.29000002</v>
      </c>
      <c r="D27" s="84">
        <f t="shared" si="1"/>
        <v>281426964.29000002</v>
      </c>
      <c r="E27" s="84">
        <v>0</v>
      </c>
      <c r="F27" s="84">
        <v>0</v>
      </c>
      <c r="G27" s="84">
        <v>0</v>
      </c>
      <c r="H27" s="13"/>
    </row>
    <row r="28" spans="1:8" ht="9.75" customHeight="1" x14ac:dyDescent="0.3">
      <c r="A28" s="14">
        <v>1139</v>
      </c>
      <c r="B28" s="13" t="s">
        <v>287</v>
      </c>
      <c r="C28" s="84">
        <v>0</v>
      </c>
      <c r="D28" s="84">
        <f t="shared" si="1"/>
        <v>0</v>
      </c>
      <c r="E28" s="84">
        <v>0</v>
      </c>
      <c r="F28" s="84">
        <v>0</v>
      </c>
      <c r="G28" s="84">
        <v>0</v>
      </c>
      <c r="H28" s="13"/>
    </row>
    <row r="29" spans="1:8" ht="9.75" customHeight="1" x14ac:dyDescent="0.3">
      <c r="A29" s="13"/>
      <c r="B29" s="13"/>
      <c r="C29" s="13"/>
      <c r="D29" s="13"/>
      <c r="E29" s="13"/>
      <c r="F29" s="13"/>
      <c r="G29" s="13"/>
      <c r="H29" s="13"/>
    </row>
    <row r="30" spans="1:8" ht="9.75" customHeight="1" x14ac:dyDescent="0.3">
      <c r="A30" s="56" t="s">
        <v>288</v>
      </c>
      <c r="B30" s="56"/>
      <c r="C30" s="56"/>
      <c r="D30" s="56"/>
      <c r="E30" s="56"/>
      <c r="F30" s="56"/>
      <c r="G30" s="56"/>
      <c r="H30" s="56"/>
    </row>
    <row r="31" spans="1:8" ht="9.75" customHeight="1" x14ac:dyDescent="0.3">
      <c r="A31" s="57" t="s">
        <v>69</v>
      </c>
      <c r="B31" s="57" t="s">
        <v>70</v>
      </c>
      <c r="C31" s="57" t="s">
        <v>71</v>
      </c>
      <c r="D31" s="57" t="s">
        <v>289</v>
      </c>
      <c r="E31" s="57" t="s">
        <v>290</v>
      </c>
      <c r="F31" s="57" t="s">
        <v>291</v>
      </c>
      <c r="G31" s="57"/>
      <c r="H31" s="57"/>
    </row>
    <row r="32" spans="1:8" ht="9.75" customHeight="1" x14ac:dyDescent="0.3">
      <c r="A32" s="14">
        <v>1140</v>
      </c>
      <c r="B32" s="13" t="s">
        <v>292</v>
      </c>
      <c r="C32" s="84">
        <v>0</v>
      </c>
      <c r="D32" s="84"/>
      <c r="E32" s="84"/>
      <c r="F32" s="84"/>
      <c r="G32" s="84"/>
      <c r="H32" s="13"/>
    </row>
    <row r="33" spans="1:7" ht="9.75" customHeight="1" x14ac:dyDescent="0.3">
      <c r="A33" s="14">
        <v>1141</v>
      </c>
      <c r="B33" s="13" t="s">
        <v>293</v>
      </c>
      <c r="C33" s="84">
        <v>0</v>
      </c>
      <c r="D33" s="84"/>
      <c r="E33" s="84"/>
      <c r="F33" s="84"/>
      <c r="G33" s="87"/>
    </row>
    <row r="34" spans="1:7" ht="9.75" customHeight="1" x14ac:dyDescent="0.3">
      <c r="A34" s="14">
        <v>1142</v>
      </c>
      <c r="B34" s="13" t="s">
        <v>294</v>
      </c>
      <c r="C34" s="84">
        <v>0</v>
      </c>
      <c r="D34" s="84"/>
      <c r="E34" s="84"/>
      <c r="F34" s="84"/>
      <c r="G34" s="87"/>
    </row>
    <row r="35" spans="1:7" ht="9.75" customHeight="1" x14ac:dyDescent="0.3">
      <c r="A35" s="14">
        <v>1143</v>
      </c>
      <c r="B35" s="13" t="s">
        <v>295</v>
      </c>
      <c r="C35" s="84">
        <v>0</v>
      </c>
      <c r="D35" s="84"/>
      <c r="E35" s="84"/>
      <c r="F35" s="84"/>
      <c r="G35" s="87"/>
    </row>
    <row r="36" spans="1:7" ht="9.75" customHeight="1" x14ac:dyDescent="0.3">
      <c r="A36" s="14">
        <v>1144</v>
      </c>
      <c r="B36" s="13" t="s">
        <v>296</v>
      </c>
      <c r="C36" s="84">
        <v>0</v>
      </c>
      <c r="D36" s="84"/>
      <c r="E36" s="84"/>
      <c r="F36" s="84"/>
      <c r="G36" s="87"/>
    </row>
    <row r="37" spans="1:7" ht="9.75" customHeight="1" x14ac:dyDescent="0.3">
      <c r="A37" s="14">
        <v>1145</v>
      </c>
      <c r="B37" s="13" t="s">
        <v>297</v>
      </c>
      <c r="C37" s="84">
        <v>0</v>
      </c>
      <c r="D37" s="84"/>
      <c r="E37" s="84"/>
      <c r="F37" s="84"/>
      <c r="G37" s="87"/>
    </row>
    <row r="38" spans="1:7" ht="9.75" customHeight="1" x14ac:dyDescent="0.3">
      <c r="A38" s="13"/>
      <c r="B38" s="13"/>
      <c r="C38" s="13"/>
      <c r="D38" s="13"/>
      <c r="E38" s="13"/>
      <c r="F38" s="13"/>
    </row>
    <row r="39" spans="1:7" ht="9.75" customHeight="1" x14ac:dyDescent="0.3">
      <c r="A39" s="56" t="s">
        <v>298</v>
      </c>
      <c r="B39" s="56"/>
      <c r="C39" s="56"/>
      <c r="D39" s="56"/>
      <c r="E39" s="56"/>
      <c r="F39" s="56"/>
    </row>
    <row r="40" spans="1:7" ht="9.75" customHeight="1" x14ac:dyDescent="0.3">
      <c r="A40" s="57" t="s">
        <v>69</v>
      </c>
      <c r="B40" s="57" t="s">
        <v>70</v>
      </c>
      <c r="C40" s="57" t="s">
        <v>71</v>
      </c>
      <c r="D40" s="57" t="s">
        <v>290</v>
      </c>
      <c r="E40" s="57" t="s">
        <v>299</v>
      </c>
      <c r="F40" s="57" t="s">
        <v>291</v>
      </c>
    </row>
    <row r="41" spans="1:7" ht="9.75" customHeight="1" x14ac:dyDescent="0.3">
      <c r="A41" s="14">
        <v>1150</v>
      </c>
      <c r="B41" s="13" t="s">
        <v>300</v>
      </c>
      <c r="C41" s="15">
        <f>C42</f>
        <v>51868986.689999998</v>
      </c>
      <c r="D41" s="23" t="s">
        <v>597</v>
      </c>
      <c r="E41" s="13"/>
      <c r="F41" s="13"/>
    </row>
    <row r="42" spans="1:7" ht="9.75" customHeight="1" x14ac:dyDescent="0.3">
      <c r="A42" s="14">
        <v>1151</v>
      </c>
      <c r="B42" s="13" t="s">
        <v>301</v>
      </c>
      <c r="C42" s="15">
        <v>51868986.689999998</v>
      </c>
      <c r="D42" s="13" t="s">
        <v>597</v>
      </c>
      <c r="E42" s="13"/>
      <c r="F42" s="13"/>
    </row>
    <row r="43" spans="1:7" ht="9.75" customHeight="1" x14ac:dyDescent="0.3">
      <c r="A43" s="13"/>
      <c r="B43" s="13"/>
      <c r="C43" s="13"/>
      <c r="D43" s="13"/>
      <c r="E43" s="13"/>
      <c r="F43" s="13"/>
    </row>
    <row r="44" spans="1:7" ht="9.75" customHeight="1" x14ac:dyDescent="0.3">
      <c r="A44" s="56" t="s">
        <v>302</v>
      </c>
      <c r="B44" s="56"/>
      <c r="C44" s="56"/>
      <c r="D44" s="56"/>
      <c r="E44" s="56"/>
      <c r="F44" s="56"/>
    </row>
    <row r="45" spans="1:7" ht="9.75" customHeight="1" x14ac:dyDescent="0.3">
      <c r="A45" s="57" t="s">
        <v>69</v>
      </c>
      <c r="B45" s="57" t="s">
        <v>70</v>
      </c>
      <c r="C45" s="57" t="s">
        <v>71</v>
      </c>
      <c r="D45" s="57" t="s">
        <v>265</v>
      </c>
      <c r="E45" s="57" t="s">
        <v>278</v>
      </c>
      <c r="F45" s="57"/>
    </row>
    <row r="46" spans="1:7" ht="9.75" customHeight="1" x14ac:dyDescent="0.3">
      <c r="A46" s="14">
        <v>1213</v>
      </c>
      <c r="B46" s="13" t="s">
        <v>303</v>
      </c>
      <c r="C46" s="15">
        <v>147624116.42000002</v>
      </c>
      <c r="D46" s="23" t="s">
        <v>598</v>
      </c>
      <c r="E46" s="13"/>
      <c r="F46" s="13"/>
    </row>
    <row r="47" spans="1:7" ht="9.75" customHeight="1" x14ac:dyDescent="0.3">
      <c r="A47" s="13"/>
      <c r="B47" s="13"/>
      <c r="C47" s="13"/>
      <c r="D47" s="13"/>
      <c r="E47" s="13"/>
      <c r="F47" s="13"/>
    </row>
    <row r="48" spans="1:7" ht="9.75" customHeight="1" x14ac:dyDescent="0.3">
      <c r="A48" s="56" t="s">
        <v>304</v>
      </c>
      <c r="B48" s="56"/>
      <c r="C48" s="56"/>
      <c r="D48" s="56"/>
      <c r="E48" s="56"/>
      <c r="F48" s="56"/>
    </row>
    <row r="49" spans="1:10" ht="9.75" customHeight="1" x14ac:dyDescent="0.3">
      <c r="A49" s="57" t="s">
        <v>69</v>
      </c>
      <c r="B49" s="57" t="s">
        <v>70</v>
      </c>
      <c r="C49" s="57" t="s">
        <v>71</v>
      </c>
      <c r="D49" s="57"/>
      <c r="E49" s="57"/>
      <c r="F49" s="57"/>
      <c r="G49" s="57"/>
      <c r="H49" s="57"/>
      <c r="I49" s="13"/>
      <c r="J49" s="13"/>
    </row>
    <row r="50" spans="1:10" ht="9.75" customHeight="1" x14ac:dyDescent="0.3">
      <c r="A50" s="14">
        <v>1211</v>
      </c>
      <c r="B50" s="13" t="s">
        <v>305</v>
      </c>
      <c r="C50" s="15">
        <v>29884.16</v>
      </c>
      <c r="D50" s="13"/>
      <c r="E50" s="13"/>
      <c r="F50" s="13"/>
      <c r="G50" s="13"/>
      <c r="H50" s="13"/>
      <c r="I50" s="13"/>
      <c r="J50" s="13"/>
    </row>
    <row r="51" spans="1:10" ht="9.75" customHeight="1" x14ac:dyDescent="0.3">
      <c r="A51" s="14">
        <v>1212</v>
      </c>
      <c r="B51" s="13" t="s">
        <v>306</v>
      </c>
      <c r="C51" s="15">
        <v>0</v>
      </c>
      <c r="D51" s="13"/>
      <c r="E51" s="13"/>
      <c r="F51" s="13"/>
      <c r="G51" s="13"/>
      <c r="H51" s="13"/>
      <c r="I51" s="13"/>
      <c r="J51" s="13"/>
    </row>
    <row r="52" spans="1:10" ht="9.75" customHeight="1" x14ac:dyDescent="0.3">
      <c r="A52" s="14">
        <v>1214</v>
      </c>
      <c r="B52" s="13" t="s">
        <v>307</v>
      </c>
      <c r="C52" s="15">
        <v>36307609.890000001</v>
      </c>
      <c r="D52" s="13"/>
      <c r="E52" s="13"/>
      <c r="F52" s="13"/>
      <c r="G52" s="13"/>
      <c r="H52" s="13"/>
      <c r="I52" s="13"/>
      <c r="J52" s="13"/>
    </row>
    <row r="53" spans="1:10" ht="9.75" customHeight="1" x14ac:dyDescent="0.3">
      <c r="A53" s="13"/>
      <c r="B53" s="13"/>
      <c r="C53" s="13"/>
      <c r="D53" s="13"/>
      <c r="E53" s="13"/>
      <c r="F53" s="13"/>
      <c r="G53" s="13"/>
      <c r="H53" s="13"/>
      <c r="I53" s="13"/>
      <c r="J53" s="13"/>
    </row>
    <row r="54" spans="1:10" ht="9.75" customHeight="1" x14ac:dyDescent="0.3">
      <c r="A54" s="56" t="s">
        <v>308</v>
      </c>
      <c r="B54" s="56"/>
      <c r="C54" s="56"/>
      <c r="D54" s="56"/>
      <c r="E54" s="56"/>
      <c r="F54" s="56"/>
      <c r="G54" s="56"/>
      <c r="H54" s="56"/>
      <c r="I54" s="56"/>
      <c r="J54" s="56"/>
    </row>
    <row r="55" spans="1:10" ht="9.75" customHeight="1" x14ac:dyDescent="0.3">
      <c r="A55" s="57" t="s">
        <v>69</v>
      </c>
      <c r="B55" s="57" t="s">
        <v>70</v>
      </c>
      <c r="C55" s="57" t="s">
        <v>71</v>
      </c>
      <c r="D55" s="57" t="s">
        <v>309</v>
      </c>
      <c r="E55" s="57" t="s">
        <v>310</v>
      </c>
      <c r="F55" s="57" t="s">
        <v>311</v>
      </c>
      <c r="G55" s="57" t="s">
        <v>312</v>
      </c>
      <c r="H55" s="57" t="s">
        <v>313</v>
      </c>
      <c r="I55" s="57" t="s">
        <v>314</v>
      </c>
      <c r="J55" s="57" t="s">
        <v>315</v>
      </c>
    </row>
    <row r="56" spans="1:10" ht="9.75" customHeight="1" x14ac:dyDescent="0.3">
      <c r="A56" s="14">
        <v>1230</v>
      </c>
      <c r="B56" s="13" t="s">
        <v>316</v>
      </c>
      <c r="C56" s="90">
        <f>SUM(C57:C63)</f>
        <v>19799828333.66</v>
      </c>
      <c r="D56" s="84">
        <f>SUM(D58:D63)</f>
        <v>17836692.309999999</v>
      </c>
      <c r="E56" s="84">
        <f>SUM(E58:E63)</f>
        <v>-257306419.91999999</v>
      </c>
      <c r="F56" s="13"/>
      <c r="G56" s="13"/>
      <c r="H56" s="13"/>
      <c r="I56" s="13"/>
      <c r="J56" s="13"/>
    </row>
    <row r="57" spans="1:10" ht="9.75" customHeight="1" x14ac:dyDescent="0.3">
      <c r="A57" s="14">
        <v>1231</v>
      </c>
      <c r="B57" s="13" t="s">
        <v>317</v>
      </c>
      <c r="C57" s="84">
        <v>15981853768.99</v>
      </c>
      <c r="D57" s="91"/>
      <c r="E57" s="91"/>
      <c r="F57" s="13"/>
      <c r="G57" s="13"/>
      <c r="H57" s="13"/>
      <c r="I57" s="13"/>
      <c r="J57" s="13"/>
    </row>
    <row r="58" spans="1:10" ht="9.75" customHeight="1" x14ac:dyDescent="0.3">
      <c r="A58" s="14">
        <v>1232</v>
      </c>
      <c r="B58" s="13" t="s">
        <v>318</v>
      </c>
      <c r="C58" s="84">
        <v>0</v>
      </c>
      <c r="D58" s="84"/>
      <c r="E58" s="84"/>
      <c r="F58" s="13"/>
      <c r="G58" s="13"/>
      <c r="H58" s="13"/>
      <c r="I58" s="13"/>
      <c r="J58" s="13"/>
    </row>
    <row r="59" spans="1:10" ht="9.75" customHeight="1" x14ac:dyDescent="0.3">
      <c r="A59" s="14">
        <v>1233</v>
      </c>
      <c r="B59" s="13" t="s">
        <v>319</v>
      </c>
      <c r="C59" s="84">
        <v>1492387413.1600001</v>
      </c>
      <c r="D59" s="84">
        <v>17836692.309999999</v>
      </c>
      <c r="E59" s="84">
        <v>-257306419.91999999</v>
      </c>
      <c r="F59" s="13" t="s">
        <v>599</v>
      </c>
      <c r="G59" s="93">
        <v>3.3300000000000003E-2</v>
      </c>
      <c r="H59" s="13" t="s">
        <v>600</v>
      </c>
      <c r="I59" s="13"/>
      <c r="J59" s="13"/>
    </row>
    <row r="60" spans="1:10" ht="9.75" customHeight="1" x14ac:dyDescent="0.3">
      <c r="A60" s="14">
        <v>1234</v>
      </c>
      <c r="B60" s="13" t="s">
        <v>320</v>
      </c>
      <c r="C60" s="84">
        <v>0</v>
      </c>
      <c r="D60" s="84"/>
      <c r="E60" s="84"/>
      <c r="F60" s="13"/>
      <c r="G60" s="13"/>
      <c r="H60" s="13"/>
      <c r="I60" s="13"/>
      <c r="J60" s="13"/>
    </row>
    <row r="61" spans="1:10" ht="9.75" customHeight="1" x14ac:dyDescent="0.3">
      <c r="A61" s="14">
        <v>1235</v>
      </c>
      <c r="B61" s="13" t="s">
        <v>321</v>
      </c>
      <c r="C61" s="84">
        <v>1160269396.9799998</v>
      </c>
      <c r="D61" s="84"/>
      <c r="E61" s="84"/>
      <c r="F61" s="13"/>
      <c r="G61" s="13"/>
      <c r="H61" s="13"/>
      <c r="I61" s="13"/>
      <c r="J61" s="13"/>
    </row>
    <row r="62" spans="1:10" ht="9.75" customHeight="1" x14ac:dyDescent="0.3">
      <c r="A62" s="14">
        <v>1236</v>
      </c>
      <c r="B62" s="13" t="s">
        <v>322</v>
      </c>
      <c r="C62" s="84">
        <v>1165317754.53</v>
      </c>
      <c r="D62" s="84"/>
      <c r="E62" s="84"/>
      <c r="F62" s="13"/>
      <c r="G62" s="13"/>
      <c r="H62" s="13"/>
      <c r="I62" s="13"/>
      <c r="J62" s="13"/>
    </row>
    <row r="63" spans="1:10" ht="9.75" customHeight="1" x14ac:dyDescent="0.3">
      <c r="A63" s="14">
        <v>1239</v>
      </c>
      <c r="B63" s="13" t="s">
        <v>323</v>
      </c>
      <c r="C63" s="84">
        <v>0</v>
      </c>
      <c r="D63" s="84"/>
      <c r="E63" s="84"/>
      <c r="F63" s="13"/>
      <c r="G63" s="13"/>
      <c r="H63" s="13"/>
      <c r="I63" s="13"/>
      <c r="J63" s="13"/>
    </row>
    <row r="64" spans="1:10" ht="9.75" customHeight="1" x14ac:dyDescent="0.3">
      <c r="A64" s="14">
        <v>1240</v>
      </c>
      <c r="B64" s="13" t="s">
        <v>324</v>
      </c>
      <c r="C64" s="90">
        <f>SUM(C65:C72)</f>
        <v>2120943183.4999998</v>
      </c>
      <c r="D64" s="90">
        <f>SUM(D65:D72)</f>
        <v>46783045.089999996</v>
      </c>
      <c r="E64" s="90">
        <f t="shared" ref="E64" si="2">SUM(E65:E72)</f>
        <v>-1376976915.7600002</v>
      </c>
      <c r="F64" s="13"/>
      <c r="G64" s="13"/>
      <c r="H64" s="13"/>
      <c r="I64" s="13"/>
      <c r="J64" s="13"/>
    </row>
    <row r="65" spans="1:10" ht="9.75" customHeight="1" x14ac:dyDescent="0.3">
      <c r="A65" s="14">
        <v>1241</v>
      </c>
      <c r="B65" s="13" t="s">
        <v>325</v>
      </c>
      <c r="C65" s="84">
        <v>392071311.16000003</v>
      </c>
      <c r="D65" s="84">
        <v>8511865.2899999991</v>
      </c>
      <c r="E65" s="84">
        <v>-294275194.07000005</v>
      </c>
      <c r="F65" s="13"/>
      <c r="G65" s="13"/>
      <c r="H65" s="13"/>
      <c r="I65" s="13"/>
      <c r="J65" s="13"/>
    </row>
    <row r="66" spans="1:10" ht="9.75" customHeight="1" x14ac:dyDescent="0.3">
      <c r="A66" s="14">
        <v>1242</v>
      </c>
      <c r="B66" s="13" t="s">
        <v>326</v>
      </c>
      <c r="C66" s="84">
        <v>66123552.729999997</v>
      </c>
      <c r="D66" s="84">
        <v>1840251.92</v>
      </c>
      <c r="E66" s="84">
        <v>-40992271.240000002</v>
      </c>
      <c r="F66" s="13"/>
      <c r="G66" s="13"/>
      <c r="H66" s="13"/>
      <c r="I66" s="13"/>
      <c r="J66" s="13"/>
    </row>
    <row r="67" spans="1:10" ht="9.75" customHeight="1" x14ac:dyDescent="0.3">
      <c r="A67" s="14">
        <v>1243</v>
      </c>
      <c r="B67" s="13" t="s">
        <v>327</v>
      </c>
      <c r="C67" s="84">
        <v>12869056.25</v>
      </c>
      <c r="D67" s="84">
        <v>461901.93</v>
      </c>
      <c r="E67" s="84">
        <v>-7208687.7800000003</v>
      </c>
      <c r="F67" s="13"/>
      <c r="G67" s="13"/>
      <c r="H67" s="13"/>
      <c r="I67" s="13"/>
      <c r="J67" s="13"/>
    </row>
    <row r="68" spans="1:10" ht="9.75" customHeight="1" x14ac:dyDescent="0.3">
      <c r="A68" s="14">
        <v>1244</v>
      </c>
      <c r="B68" s="13" t="s">
        <v>328</v>
      </c>
      <c r="C68" s="84">
        <v>1107945834.1199999</v>
      </c>
      <c r="D68" s="84">
        <v>26185351.900000002</v>
      </c>
      <c r="E68" s="84">
        <v>-736990580.7700001</v>
      </c>
      <c r="F68" s="13"/>
      <c r="G68" s="13"/>
      <c r="H68" s="13"/>
      <c r="I68" s="13"/>
      <c r="J68" s="13"/>
    </row>
    <row r="69" spans="1:10" ht="9.75" customHeight="1" x14ac:dyDescent="0.3">
      <c r="A69" s="14">
        <v>1245</v>
      </c>
      <c r="B69" s="13" t="s">
        <v>329</v>
      </c>
      <c r="C69" s="84">
        <v>126477716.56</v>
      </c>
      <c r="D69" s="84">
        <v>1396160.22</v>
      </c>
      <c r="E69" s="84">
        <v>-97730867.420000002</v>
      </c>
      <c r="F69" s="13"/>
      <c r="G69" s="13"/>
      <c r="H69" s="13"/>
      <c r="I69" s="13"/>
      <c r="J69" s="13"/>
    </row>
    <row r="70" spans="1:10" ht="9.75" customHeight="1" x14ac:dyDescent="0.3">
      <c r="A70" s="14">
        <v>1246</v>
      </c>
      <c r="B70" s="13" t="s">
        <v>330</v>
      </c>
      <c r="C70" s="84">
        <v>411490245.66999996</v>
      </c>
      <c r="D70" s="84">
        <v>8338297.1499999994</v>
      </c>
      <c r="E70" s="84">
        <v>-196714047.52000001</v>
      </c>
      <c r="F70" s="13"/>
      <c r="G70" s="13"/>
      <c r="H70" s="13"/>
      <c r="I70" s="13"/>
      <c r="J70" s="13"/>
    </row>
    <row r="71" spans="1:10" ht="9.75" customHeight="1" x14ac:dyDescent="0.3">
      <c r="A71" s="14">
        <v>1247</v>
      </c>
      <c r="B71" s="13" t="s">
        <v>331</v>
      </c>
      <c r="C71" s="84">
        <v>1406262.98</v>
      </c>
      <c r="D71" s="84">
        <v>0</v>
      </c>
      <c r="E71" s="84">
        <v>-1406262.98</v>
      </c>
      <c r="F71" s="13"/>
      <c r="G71" s="13"/>
      <c r="H71" s="13"/>
      <c r="I71" s="13"/>
      <c r="J71" s="13"/>
    </row>
    <row r="72" spans="1:10" ht="9.75" customHeight="1" x14ac:dyDescent="0.3">
      <c r="A72" s="14">
        <v>1248</v>
      </c>
      <c r="B72" s="13" t="s">
        <v>332</v>
      </c>
      <c r="C72" s="84">
        <v>2559204.0299999998</v>
      </c>
      <c r="D72" s="84">
        <v>49216.68</v>
      </c>
      <c r="E72" s="84">
        <v>-1659003.98</v>
      </c>
      <c r="F72" s="13"/>
      <c r="G72" s="13"/>
      <c r="H72" s="13"/>
      <c r="I72" s="13"/>
      <c r="J72" s="13"/>
    </row>
    <row r="73" spans="1:10" ht="9.75" customHeight="1" x14ac:dyDescent="0.3">
      <c r="A73" s="13"/>
      <c r="B73" s="13"/>
      <c r="C73" s="13"/>
      <c r="D73" s="13"/>
      <c r="E73" s="13"/>
      <c r="F73" s="13"/>
      <c r="G73" s="13"/>
      <c r="H73" s="13"/>
      <c r="I73" s="13"/>
      <c r="J73" s="13"/>
    </row>
    <row r="74" spans="1:10" ht="9.75" customHeight="1" x14ac:dyDescent="0.3">
      <c r="A74" s="56" t="s">
        <v>333</v>
      </c>
      <c r="B74" s="56"/>
      <c r="C74" s="56"/>
      <c r="D74" s="56"/>
      <c r="E74" s="56"/>
      <c r="F74" s="56"/>
      <c r="G74" s="56"/>
      <c r="H74" s="13"/>
      <c r="I74" s="13"/>
      <c r="J74" s="13"/>
    </row>
    <row r="75" spans="1:10" ht="9.75" customHeight="1" x14ac:dyDescent="0.3">
      <c r="A75" s="57" t="s">
        <v>69</v>
      </c>
      <c r="B75" s="57" t="s">
        <v>70</v>
      </c>
      <c r="C75" s="57" t="s">
        <v>71</v>
      </c>
      <c r="D75" s="57" t="s">
        <v>334</v>
      </c>
      <c r="E75" s="57" t="s">
        <v>335</v>
      </c>
      <c r="F75" s="57" t="s">
        <v>336</v>
      </c>
      <c r="G75" s="57" t="s">
        <v>337</v>
      </c>
      <c r="H75" s="13"/>
      <c r="I75" s="13"/>
      <c r="J75" s="13"/>
    </row>
    <row r="76" spans="1:10" ht="9.75" customHeight="1" x14ac:dyDescent="0.3">
      <c r="A76" s="14">
        <v>1250</v>
      </c>
      <c r="B76" s="13" t="s">
        <v>338</v>
      </c>
      <c r="C76" s="90">
        <f>SUM(C77:C81)</f>
        <v>156486978.41000003</v>
      </c>
      <c r="D76" s="90">
        <f>SUM(D77:D81)</f>
        <v>1657480.28</v>
      </c>
      <c r="E76" s="90">
        <f>SUM(E77:E81)</f>
        <v>-145958677.72999999</v>
      </c>
      <c r="F76" s="81"/>
      <c r="G76" s="13"/>
      <c r="H76" s="13"/>
      <c r="I76" s="13"/>
      <c r="J76" s="13"/>
    </row>
    <row r="77" spans="1:10" ht="9.75" customHeight="1" x14ac:dyDescent="0.3">
      <c r="A77" s="14">
        <v>1251</v>
      </c>
      <c r="B77" s="13" t="s">
        <v>339</v>
      </c>
      <c r="C77" s="84">
        <v>69975738.620000005</v>
      </c>
      <c r="D77" s="84">
        <v>8475.75</v>
      </c>
      <c r="E77" s="84">
        <v>-69916866.739999995</v>
      </c>
      <c r="F77" s="13" t="s">
        <v>599</v>
      </c>
      <c r="G77" s="93">
        <v>0.33</v>
      </c>
      <c r="H77" s="13"/>
      <c r="I77" s="13"/>
      <c r="J77" s="13"/>
    </row>
    <row r="78" spans="1:10" ht="9.75" customHeight="1" x14ac:dyDescent="0.3">
      <c r="A78" s="14">
        <v>1252</v>
      </c>
      <c r="B78" s="13" t="s">
        <v>340</v>
      </c>
      <c r="C78" s="84">
        <v>2024200</v>
      </c>
      <c r="D78" s="84">
        <v>168683.31</v>
      </c>
      <c r="E78" s="84">
        <v>-1831833.3</v>
      </c>
      <c r="F78" s="13" t="s">
        <v>599</v>
      </c>
      <c r="G78" s="93">
        <v>0.33</v>
      </c>
      <c r="H78" s="13"/>
      <c r="I78" s="13"/>
      <c r="J78" s="13"/>
    </row>
    <row r="79" spans="1:10" ht="9.75" customHeight="1" x14ac:dyDescent="0.3">
      <c r="A79" s="14">
        <v>1253</v>
      </c>
      <c r="B79" s="13" t="s">
        <v>341</v>
      </c>
      <c r="C79" s="84">
        <v>0</v>
      </c>
      <c r="D79" s="84">
        <v>0</v>
      </c>
      <c r="E79" s="84">
        <v>0</v>
      </c>
      <c r="F79" s="13"/>
      <c r="G79" s="93"/>
      <c r="H79" s="13"/>
      <c r="I79" s="13"/>
      <c r="J79" s="13"/>
    </row>
    <row r="80" spans="1:10" ht="9.75" customHeight="1" x14ac:dyDescent="0.3">
      <c r="A80" s="14">
        <v>1254</v>
      </c>
      <c r="B80" s="13" t="s">
        <v>342</v>
      </c>
      <c r="C80" s="84">
        <v>84373010.799999997</v>
      </c>
      <c r="D80" s="84">
        <v>1477517.9</v>
      </c>
      <c r="E80" s="84">
        <v>-74099686.5</v>
      </c>
      <c r="F80" s="13" t="s">
        <v>599</v>
      </c>
      <c r="G80" s="93">
        <v>0.33</v>
      </c>
      <c r="H80" s="13"/>
      <c r="I80" s="13"/>
      <c r="J80" s="13"/>
    </row>
    <row r="81" spans="1:7" ht="9.75" customHeight="1" x14ac:dyDescent="0.3">
      <c r="A81" s="14">
        <v>1259</v>
      </c>
      <c r="B81" s="13" t="s">
        <v>343</v>
      </c>
      <c r="C81" s="84">
        <v>114028.99</v>
      </c>
      <c r="D81" s="84">
        <v>2803.32</v>
      </c>
      <c r="E81" s="84">
        <v>-110291.19</v>
      </c>
      <c r="F81" s="13" t="s">
        <v>599</v>
      </c>
      <c r="G81" s="93">
        <v>0.33</v>
      </c>
    </row>
    <row r="82" spans="1:7" ht="9.75" customHeight="1" x14ac:dyDescent="0.3">
      <c r="A82" s="14">
        <v>1270</v>
      </c>
      <c r="B82" s="13" t="s">
        <v>344</v>
      </c>
      <c r="C82" s="84">
        <v>0</v>
      </c>
      <c r="D82" s="91"/>
      <c r="E82" s="91"/>
      <c r="F82" s="81"/>
      <c r="G82" s="13"/>
    </row>
    <row r="83" spans="1:7" ht="9.75" customHeight="1" x14ac:dyDescent="0.3">
      <c r="A83" s="14">
        <v>1271</v>
      </c>
      <c r="B83" s="13" t="s">
        <v>345</v>
      </c>
      <c r="C83" s="84">
        <v>0</v>
      </c>
      <c r="D83" s="91"/>
      <c r="E83" s="91"/>
      <c r="F83" s="81"/>
      <c r="G83" s="13"/>
    </row>
    <row r="84" spans="1:7" ht="9.75" customHeight="1" x14ac:dyDescent="0.3">
      <c r="A84" s="14">
        <v>1272</v>
      </c>
      <c r="B84" s="13" t="s">
        <v>346</v>
      </c>
      <c r="C84" s="84">
        <v>0</v>
      </c>
      <c r="D84" s="91"/>
      <c r="E84" s="91"/>
      <c r="F84" s="81"/>
      <c r="G84" s="13"/>
    </row>
    <row r="85" spans="1:7" ht="9.75" customHeight="1" x14ac:dyDescent="0.3">
      <c r="A85" s="14">
        <v>1273</v>
      </c>
      <c r="B85" s="13" t="s">
        <v>347</v>
      </c>
      <c r="C85" s="84">
        <v>0</v>
      </c>
      <c r="D85" s="91"/>
      <c r="E85" s="91"/>
      <c r="F85" s="81"/>
      <c r="G85" s="13"/>
    </row>
    <row r="86" spans="1:7" ht="9.75" customHeight="1" x14ac:dyDescent="0.3">
      <c r="A86" s="14">
        <v>1274</v>
      </c>
      <c r="B86" s="13" t="s">
        <v>348</v>
      </c>
      <c r="C86" s="84">
        <v>0</v>
      </c>
      <c r="D86" s="91"/>
      <c r="E86" s="91"/>
      <c r="F86" s="81"/>
      <c r="G86" s="13"/>
    </row>
    <row r="87" spans="1:7" ht="9.75" customHeight="1" x14ac:dyDescent="0.3">
      <c r="A87" s="14">
        <v>1275</v>
      </c>
      <c r="B87" s="13" t="s">
        <v>349</v>
      </c>
      <c r="C87" s="84">
        <v>0</v>
      </c>
      <c r="D87" s="91"/>
      <c r="E87" s="91"/>
      <c r="F87" s="81"/>
      <c r="G87" s="13"/>
    </row>
    <row r="88" spans="1:7" ht="9.75" customHeight="1" x14ac:dyDescent="0.3">
      <c r="A88" s="14">
        <v>1279</v>
      </c>
      <c r="B88" s="13" t="s">
        <v>350</v>
      </c>
      <c r="C88" s="84">
        <v>0</v>
      </c>
      <c r="D88" s="91"/>
      <c r="E88" s="91"/>
      <c r="F88" s="81"/>
      <c r="G88" s="13"/>
    </row>
    <row r="89" spans="1:7" ht="9.75" customHeight="1" x14ac:dyDescent="0.3">
      <c r="A89" s="13"/>
      <c r="B89" s="13"/>
      <c r="C89" s="84"/>
      <c r="D89" s="84"/>
      <c r="E89" s="84"/>
      <c r="F89" s="13"/>
      <c r="G89" s="13"/>
    </row>
    <row r="90" spans="1:7" ht="9.75" customHeight="1" x14ac:dyDescent="0.3">
      <c r="A90" s="56" t="s">
        <v>351</v>
      </c>
      <c r="B90" s="56"/>
      <c r="C90" s="56"/>
      <c r="D90" s="56"/>
      <c r="E90" s="56"/>
      <c r="F90" s="56"/>
      <c r="G90" s="56"/>
    </row>
    <row r="91" spans="1:7" ht="9.75" customHeight="1" x14ac:dyDescent="0.3">
      <c r="A91" s="57" t="s">
        <v>69</v>
      </c>
      <c r="B91" s="57" t="s">
        <v>70</v>
      </c>
      <c r="C91" s="57" t="s">
        <v>71</v>
      </c>
      <c r="D91" s="57" t="s">
        <v>313</v>
      </c>
      <c r="E91" s="57"/>
      <c r="F91" s="57"/>
      <c r="G91" s="57"/>
    </row>
    <row r="92" spans="1:7" ht="9.75" customHeight="1" x14ac:dyDescent="0.3">
      <c r="A92" s="14">
        <v>1160</v>
      </c>
      <c r="B92" s="13" t="s">
        <v>352</v>
      </c>
      <c r="C92" s="84">
        <f>SUM(C93:C94)</f>
        <v>-10966030.49</v>
      </c>
      <c r="D92" s="13"/>
      <c r="E92" s="13"/>
      <c r="F92" s="13"/>
      <c r="G92" s="13"/>
    </row>
    <row r="93" spans="1:7" ht="9.75" customHeight="1" x14ac:dyDescent="0.3">
      <c r="A93" s="14">
        <v>1161</v>
      </c>
      <c r="B93" s="13" t="s">
        <v>353</v>
      </c>
      <c r="C93" s="84">
        <v>0</v>
      </c>
      <c r="D93" s="13"/>
      <c r="E93" s="13"/>
      <c r="F93" s="13"/>
      <c r="G93" s="13"/>
    </row>
    <row r="94" spans="1:7" ht="9.75" customHeight="1" x14ac:dyDescent="0.3">
      <c r="A94" s="14">
        <v>1162</v>
      </c>
      <c r="B94" s="13" t="s">
        <v>354</v>
      </c>
      <c r="C94" s="84">
        <v>-10966030.49</v>
      </c>
      <c r="D94" s="23" t="s">
        <v>601</v>
      </c>
      <c r="E94" s="13"/>
      <c r="F94" s="13"/>
      <c r="G94" s="13"/>
    </row>
    <row r="95" spans="1:7" ht="9.75" customHeight="1" x14ac:dyDescent="0.3">
      <c r="A95" s="13"/>
      <c r="B95" s="13"/>
      <c r="C95" s="13"/>
      <c r="D95" s="13"/>
      <c r="E95" s="13"/>
      <c r="F95" s="13"/>
      <c r="G95" s="13"/>
    </row>
    <row r="96" spans="1:7" ht="9.75" customHeight="1" x14ac:dyDescent="0.3">
      <c r="A96" s="56" t="s">
        <v>355</v>
      </c>
      <c r="B96" s="56"/>
      <c r="C96" s="56"/>
      <c r="D96" s="56"/>
      <c r="E96" s="56"/>
      <c r="F96" s="56"/>
      <c r="G96" s="56"/>
    </row>
    <row r="97" spans="1:8" ht="9.75" customHeight="1" x14ac:dyDescent="0.3">
      <c r="A97" s="57" t="s">
        <v>69</v>
      </c>
      <c r="B97" s="57" t="s">
        <v>70</v>
      </c>
      <c r="C97" s="57" t="s">
        <v>71</v>
      </c>
      <c r="D97" s="57" t="s">
        <v>278</v>
      </c>
      <c r="E97" s="57"/>
      <c r="F97" s="57"/>
      <c r="G97" s="57"/>
      <c r="H97" s="57"/>
    </row>
    <row r="98" spans="1:8" ht="9.75" customHeight="1" x14ac:dyDescent="0.3">
      <c r="A98" s="14">
        <v>1190</v>
      </c>
      <c r="B98" s="13" t="s">
        <v>356</v>
      </c>
      <c r="C98" s="90">
        <f>SUM(C99:C102)</f>
        <v>873843.24</v>
      </c>
      <c r="D98" s="13"/>
      <c r="E98" s="13"/>
      <c r="F98" s="13"/>
      <c r="G98" s="13"/>
      <c r="H98" s="13"/>
    </row>
    <row r="99" spans="1:8" ht="9.75" customHeight="1" x14ac:dyDescent="0.3">
      <c r="A99" s="14">
        <v>1191</v>
      </c>
      <c r="B99" s="13" t="s">
        <v>357</v>
      </c>
      <c r="C99" s="84">
        <v>873843.24</v>
      </c>
      <c r="D99" s="13"/>
      <c r="E99" s="13"/>
      <c r="F99" s="13"/>
      <c r="G99" s="13"/>
      <c r="H99" s="13"/>
    </row>
    <row r="100" spans="1:8" ht="9.75" customHeight="1" x14ac:dyDescent="0.3">
      <c r="A100" s="14">
        <v>1192</v>
      </c>
      <c r="B100" s="13" t="s">
        <v>358</v>
      </c>
      <c r="C100" s="84">
        <v>0</v>
      </c>
      <c r="D100" s="13"/>
      <c r="E100" s="13"/>
      <c r="F100" s="13"/>
      <c r="G100" s="13"/>
      <c r="H100" s="13"/>
    </row>
    <row r="101" spans="1:8" ht="9.75" customHeight="1" x14ac:dyDescent="0.3">
      <c r="A101" s="14">
        <v>1193</v>
      </c>
      <c r="B101" s="13" t="s">
        <v>359</v>
      </c>
      <c r="C101" s="84">
        <v>0</v>
      </c>
      <c r="D101" s="13"/>
      <c r="E101" s="13"/>
      <c r="F101" s="13"/>
      <c r="G101" s="13"/>
      <c r="H101" s="13"/>
    </row>
    <row r="102" spans="1:8" ht="9.75" customHeight="1" x14ac:dyDescent="0.3">
      <c r="A102" s="14">
        <v>1194</v>
      </c>
      <c r="B102" s="13" t="s">
        <v>360</v>
      </c>
      <c r="C102" s="84">
        <v>0</v>
      </c>
      <c r="D102" s="13"/>
      <c r="E102" s="13"/>
      <c r="F102" s="13"/>
      <c r="G102" s="13"/>
      <c r="H102" s="13"/>
    </row>
    <row r="103" spans="1:8" ht="9.75" customHeight="1" x14ac:dyDescent="0.3">
      <c r="A103" s="14">
        <v>1290</v>
      </c>
      <c r="B103" s="13" t="s">
        <v>361</v>
      </c>
      <c r="C103" s="90">
        <f>SUM(C104:C106)</f>
        <v>29476138.339999996</v>
      </c>
      <c r="D103" s="13"/>
      <c r="E103" s="13"/>
      <c r="F103" s="13"/>
      <c r="G103" s="13"/>
      <c r="H103" s="13"/>
    </row>
    <row r="104" spans="1:8" ht="9.75" customHeight="1" x14ac:dyDescent="0.3">
      <c r="A104" s="14">
        <v>1291</v>
      </c>
      <c r="B104" s="13" t="s">
        <v>362</v>
      </c>
      <c r="C104" s="84">
        <v>0</v>
      </c>
      <c r="D104" s="13"/>
      <c r="E104" s="13"/>
      <c r="F104" s="13"/>
      <c r="G104" s="13"/>
      <c r="H104" s="13"/>
    </row>
    <row r="105" spans="1:8" ht="9.75" customHeight="1" x14ac:dyDescent="0.3">
      <c r="A105" s="14">
        <v>1292</v>
      </c>
      <c r="B105" s="13" t="s">
        <v>363</v>
      </c>
      <c r="C105" s="84">
        <v>0</v>
      </c>
      <c r="D105" s="13"/>
      <c r="E105" s="13"/>
      <c r="F105" s="13"/>
      <c r="G105" s="13"/>
      <c r="H105" s="13"/>
    </row>
    <row r="106" spans="1:8" ht="9.75" customHeight="1" x14ac:dyDescent="0.3">
      <c r="A106" s="14">
        <v>1293</v>
      </c>
      <c r="B106" s="13" t="s">
        <v>364</v>
      </c>
      <c r="C106" s="84">
        <v>29476138.339999996</v>
      </c>
      <c r="D106" s="13"/>
      <c r="E106" s="13"/>
      <c r="F106" s="13"/>
      <c r="G106" s="13"/>
      <c r="H106" s="13"/>
    </row>
    <row r="107" spans="1:8" ht="9.75" customHeight="1" x14ac:dyDescent="0.3">
      <c r="A107" s="13"/>
      <c r="B107" s="13"/>
      <c r="C107" s="13"/>
      <c r="D107" s="13"/>
      <c r="E107" s="13"/>
      <c r="F107" s="13"/>
      <c r="G107" s="13"/>
      <c r="H107" s="13"/>
    </row>
    <row r="108" spans="1:8" ht="9.75" customHeight="1" x14ac:dyDescent="0.3">
      <c r="A108" s="56" t="s">
        <v>365</v>
      </c>
      <c r="B108" s="56"/>
      <c r="C108" s="56"/>
      <c r="D108" s="56"/>
      <c r="E108" s="56"/>
      <c r="F108" s="56"/>
      <c r="G108" s="56"/>
      <c r="H108" s="56"/>
    </row>
    <row r="109" spans="1:8" ht="9.75" customHeight="1" x14ac:dyDescent="0.3">
      <c r="A109" s="57" t="s">
        <v>69</v>
      </c>
      <c r="B109" s="57" t="s">
        <v>70</v>
      </c>
      <c r="C109" s="57" t="s">
        <v>71</v>
      </c>
      <c r="D109" s="57" t="s">
        <v>274</v>
      </c>
      <c r="E109" s="57" t="s">
        <v>275</v>
      </c>
      <c r="F109" s="57" t="s">
        <v>276</v>
      </c>
      <c r="G109" s="57" t="s">
        <v>366</v>
      </c>
      <c r="H109" s="57" t="s">
        <v>367</v>
      </c>
    </row>
    <row r="110" spans="1:8" s="92" customFormat="1" ht="9.75" customHeight="1" x14ac:dyDescent="0.3">
      <c r="A110" s="20">
        <v>2110</v>
      </c>
      <c r="B110" s="23" t="s">
        <v>368</v>
      </c>
      <c r="C110" s="90">
        <f>SUM(C111:C119)</f>
        <v>397483445.02999997</v>
      </c>
      <c r="D110" s="90">
        <f>C110</f>
        <v>397483445.02999997</v>
      </c>
      <c r="E110" s="90">
        <v>0</v>
      </c>
      <c r="F110" s="90">
        <v>0</v>
      </c>
      <c r="G110" s="90">
        <v>0</v>
      </c>
      <c r="H110" s="23"/>
    </row>
    <row r="111" spans="1:8" ht="9.75" customHeight="1" x14ac:dyDescent="0.3">
      <c r="A111" s="14">
        <v>2111</v>
      </c>
      <c r="B111" s="13" t="s">
        <v>369</v>
      </c>
      <c r="C111" s="84">
        <v>4733850.25</v>
      </c>
      <c r="D111" s="84">
        <f t="shared" ref="D111:D123" si="3">C111</f>
        <v>4733850.25</v>
      </c>
      <c r="E111" s="84">
        <v>0</v>
      </c>
      <c r="F111" s="84">
        <v>0</v>
      </c>
      <c r="G111" s="84">
        <v>0</v>
      </c>
      <c r="H111" s="13"/>
    </row>
    <row r="112" spans="1:8" ht="9.75" customHeight="1" x14ac:dyDescent="0.3">
      <c r="A112" s="14">
        <v>2112</v>
      </c>
      <c r="B112" s="13" t="s">
        <v>370</v>
      </c>
      <c r="C112" s="84">
        <v>214134688.65000001</v>
      </c>
      <c r="D112" s="84">
        <f t="shared" si="3"/>
        <v>214134688.65000001</v>
      </c>
      <c r="E112" s="84">
        <v>0</v>
      </c>
      <c r="F112" s="84">
        <v>0</v>
      </c>
      <c r="G112" s="84">
        <v>0</v>
      </c>
      <c r="H112" s="13"/>
    </row>
    <row r="113" spans="1:8" ht="9.75" customHeight="1" x14ac:dyDescent="0.3">
      <c r="A113" s="14">
        <v>2113</v>
      </c>
      <c r="B113" s="13" t="s">
        <v>371</v>
      </c>
      <c r="C113" s="84">
        <v>23113081.420000002</v>
      </c>
      <c r="D113" s="84">
        <f t="shared" si="3"/>
        <v>23113081.420000002</v>
      </c>
      <c r="E113" s="84">
        <v>0</v>
      </c>
      <c r="F113" s="84">
        <v>0</v>
      </c>
      <c r="G113" s="84">
        <v>0</v>
      </c>
      <c r="H113" s="13"/>
    </row>
    <row r="114" spans="1:8" ht="9.75" customHeight="1" x14ac:dyDescent="0.3">
      <c r="A114" s="14">
        <v>2114</v>
      </c>
      <c r="B114" s="13" t="s">
        <v>372</v>
      </c>
      <c r="C114" s="84">
        <v>0</v>
      </c>
      <c r="D114" s="84">
        <f t="shared" si="3"/>
        <v>0</v>
      </c>
      <c r="E114" s="84">
        <v>0</v>
      </c>
      <c r="F114" s="84">
        <v>0</v>
      </c>
      <c r="G114" s="84">
        <v>0</v>
      </c>
      <c r="H114" s="13"/>
    </row>
    <row r="115" spans="1:8" ht="9.75" customHeight="1" x14ac:dyDescent="0.3">
      <c r="A115" s="14">
        <v>2115</v>
      </c>
      <c r="B115" s="13" t="s">
        <v>373</v>
      </c>
      <c r="C115" s="84">
        <v>63726435.82</v>
      </c>
      <c r="D115" s="84">
        <f t="shared" si="3"/>
        <v>63726435.82</v>
      </c>
      <c r="E115" s="84">
        <v>0</v>
      </c>
      <c r="F115" s="84">
        <v>0</v>
      </c>
      <c r="G115" s="84">
        <v>0</v>
      </c>
      <c r="H115" s="13"/>
    </row>
    <row r="116" spans="1:8" ht="9.75" customHeight="1" x14ac:dyDescent="0.3">
      <c r="A116" s="14">
        <v>2116</v>
      </c>
      <c r="B116" s="13" t="s">
        <v>374</v>
      </c>
      <c r="C116" s="84">
        <v>0</v>
      </c>
      <c r="D116" s="84">
        <f t="shared" si="3"/>
        <v>0</v>
      </c>
      <c r="E116" s="84">
        <v>0</v>
      </c>
      <c r="F116" s="84">
        <v>0</v>
      </c>
      <c r="G116" s="84">
        <v>0</v>
      </c>
      <c r="H116" s="13"/>
    </row>
    <row r="117" spans="1:8" ht="9.75" customHeight="1" x14ac:dyDescent="0.3">
      <c r="A117" s="14">
        <v>2117</v>
      </c>
      <c r="B117" s="13" t="s">
        <v>375</v>
      </c>
      <c r="C117" s="84">
        <v>82559653.820000008</v>
      </c>
      <c r="D117" s="84">
        <f t="shared" si="3"/>
        <v>82559653.820000008</v>
      </c>
      <c r="E117" s="84">
        <v>0</v>
      </c>
      <c r="F117" s="84">
        <v>0</v>
      </c>
      <c r="G117" s="84">
        <v>0</v>
      </c>
      <c r="H117" s="13"/>
    </row>
    <row r="118" spans="1:8" ht="9.75" customHeight="1" x14ac:dyDescent="0.3">
      <c r="A118" s="14">
        <v>2118</v>
      </c>
      <c r="B118" s="13" t="s">
        <v>376</v>
      </c>
      <c r="C118" s="84">
        <v>0</v>
      </c>
      <c r="D118" s="84">
        <f t="shared" si="3"/>
        <v>0</v>
      </c>
      <c r="E118" s="84">
        <v>0</v>
      </c>
      <c r="F118" s="84">
        <v>0</v>
      </c>
      <c r="G118" s="84">
        <v>0</v>
      </c>
      <c r="H118" s="13"/>
    </row>
    <row r="119" spans="1:8" ht="9.75" customHeight="1" x14ac:dyDescent="0.3">
      <c r="A119" s="14">
        <v>2119</v>
      </c>
      <c r="B119" s="13" t="s">
        <v>377</v>
      </c>
      <c r="C119" s="84">
        <v>9215735.0700000022</v>
      </c>
      <c r="D119" s="84">
        <f t="shared" si="3"/>
        <v>9215735.0700000022</v>
      </c>
      <c r="E119" s="84">
        <v>0</v>
      </c>
      <c r="F119" s="84">
        <v>0</v>
      </c>
      <c r="G119" s="84">
        <v>0</v>
      </c>
      <c r="H119" s="13"/>
    </row>
    <row r="120" spans="1:8" s="92" customFormat="1" ht="9.75" customHeight="1" x14ac:dyDescent="0.3">
      <c r="A120" s="20">
        <v>2120</v>
      </c>
      <c r="B120" s="23" t="s">
        <v>378</v>
      </c>
      <c r="C120" s="90">
        <f>SUM(C121:C123)</f>
        <v>0</v>
      </c>
      <c r="D120" s="90">
        <f t="shared" si="3"/>
        <v>0</v>
      </c>
      <c r="E120" s="90">
        <v>0</v>
      </c>
      <c r="F120" s="90">
        <v>0</v>
      </c>
      <c r="G120" s="90">
        <v>0</v>
      </c>
      <c r="H120" s="23"/>
    </row>
    <row r="121" spans="1:8" ht="9.75" customHeight="1" x14ac:dyDescent="0.3">
      <c r="A121" s="14">
        <v>2121</v>
      </c>
      <c r="B121" s="13" t="s">
        <v>379</v>
      </c>
      <c r="C121" s="84">
        <v>0</v>
      </c>
      <c r="D121" s="84">
        <f t="shared" si="3"/>
        <v>0</v>
      </c>
      <c r="E121" s="84">
        <v>0</v>
      </c>
      <c r="F121" s="84">
        <v>0</v>
      </c>
      <c r="G121" s="84">
        <v>0</v>
      </c>
      <c r="H121" s="13"/>
    </row>
    <row r="122" spans="1:8" ht="9.75" customHeight="1" x14ac:dyDescent="0.3">
      <c r="A122" s="14">
        <v>2122</v>
      </c>
      <c r="B122" s="13" t="s">
        <v>380</v>
      </c>
      <c r="C122" s="84">
        <v>0</v>
      </c>
      <c r="D122" s="84">
        <f t="shared" si="3"/>
        <v>0</v>
      </c>
      <c r="E122" s="84">
        <v>0</v>
      </c>
      <c r="F122" s="84">
        <v>0</v>
      </c>
      <c r="G122" s="84">
        <v>0</v>
      </c>
      <c r="H122" s="13"/>
    </row>
    <row r="123" spans="1:8" ht="9.75" customHeight="1" x14ac:dyDescent="0.3">
      <c r="A123" s="14">
        <v>2129</v>
      </c>
      <c r="B123" s="13" t="s">
        <v>381</v>
      </c>
      <c r="C123" s="84">
        <v>0</v>
      </c>
      <c r="D123" s="84">
        <f t="shared" si="3"/>
        <v>0</v>
      </c>
      <c r="E123" s="84">
        <v>0</v>
      </c>
      <c r="F123" s="84">
        <v>0</v>
      </c>
      <c r="G123" s="84">
        <v>0</v>
      </c>
      <c r="H123" s="13"/>
    </row>
    <row r="124" spans="1:8" ht="9.75" customHeight="1" x14ac:dyDescent="0.3">
      <c r="A124" s="13"/>
      <c r="B124" s="13"/>
      <c r="C124" s="13"/>
      <c r="D124" s="13"/>
      <c r="E124" s="13"/>
      <c r="F124" s="13"/>
      <c r="G124" s="13"/>
      <c r="H124" s="13"/>
    </row>
    <row r="125" spans="1:8" ht="9.75" customHeight="1" x14ac:dyDescent="0.3">
      <c r="A125" s="56" t="s">
        <v>382</v>
      </c>
      <c r="B125" s="56"/>
      <c r="C125" s="56"/>
      <c r="D125" s="56"/>
      <c r="E125" s="56"/>
      <c r="F125" s="56"/>
      <c r="G125" s="56"/>
      <c r="H125" s="56"/>
    </row>
    <row r="126" spans="1:8" ht="9.75" customHeight="1" x14ac:dyDescent="0.3">
      <c r="A126" s="57" t="s">
        <v>69</v>
      </c>
      <c r="B126" s="57" t="s">
        <v>70</v>
      </c>
      <c r="C126" s="57" t="s">
        <v>71</v>
      </c>
      <c r="D126" s="57" t="s">
        <v>383</v>
      </c>
      <c r="E126" s="57" t="s">
        <v>278</v>
      </c>
      <c r="F126" s="57"/>
      <c r="G126" s="57"/>
      <c r="H126" s="57"/>
    </row>
    <row r="127" spans="1:8" ht="9.75" customHeight="1" x14ac:dyDescent="0.3">
      <c r="A127" s="14">
        <v>2160</v>
      </c>
      <c r="B127" s="13" t="s">
        <v>384</v>
      </c>
      <c r="C127" s="90">
        <f>SUM(C128:C133)</f>
        <v>43066.78</v>
      </c>
      <c r="D127" s="13"/>
      <c r="E127" s="13"/>
      <c r="F127" s="13"/>
      <c r="G127" s="13"/>
      <c r="H127" s="13"/>
    </row>
    <row r="128" spans="1:8" ht="9.75" customHeight="1" x14ac:dyDescent="0.3">
      <c r="A128" s="14">
        <v>2161</v>
      </c>
      <c r="B128" s="13" t="s">
        <v>385</v>
      </c>
      <c r="C128" s="84">
        <v>43066.78</v>
      </c>
      <c r="D128" s="13"/>
      <c r="E128" s="13"/>
      <c r="F128" s="13"/>
      <c r="G128" s="13"/>
      <c r="H128" s="13"/>
    </row>
    <row r="129" spans="1:5" ht="9.75" customHeight="1" x14ac:dyDescent="0.3">
      <c r="A129" s="14">
        <v>2162</v>
      </c>
      <c r="B129" s="13" t="s">
        <v>386</v>
      </c>
      <c r="C129" s="84">
        <v>0</v>
      </c>
      <c r="D129" s="13"/>
      <c r="E129" s="13"/>
    </row>
    <row r="130" spans="1:5" ht="9.75" customHeight="1" x14ac:dyDescent="0.3">
      <c r="A130" s="14">
        <v>2163</v>
      </c>
      <c r="B130" s="13" t="s">
        <v>387</v>
      </c>
      <c r="C130" s="84">
        <v>0</v>
      </c>
      <c r="D130" s="13"/>
      <c r="E130" s="13"/>
    </row>
    <row r="131" spans="1:5" ht="9.75" customHeight="1" x14ac:dyDescent="0.3">
      <c r="A131" s="14">
        <v>2164</v>
      </c>
      <c r="B131" s="13" t="s">
        <v>388</v>
      </c>
      <c r="C131" s="84">
        <v>0</v>
      </c>
      <c r="D131" s="13"/>
      <c r="E131" s="13"/>
    </row>
    <row r="132" spans="1:5" ht="9.75" customHeight="1" x14ac:dyDescent="0.3">
      <c r="A132" s="14">
        <v>2165</v>
      </c>
      <c r="B132" s="13" t="s">
        <v>389</v>
      </c>
      <c r="C132" s="84">
        <v>0</v>
      </c>
      <c r="D132" s="13"/>
      <c r="E132" s="13"/>
    </row>
    <row r="133" spans="1:5" ht="9.75" customHeight="1" x14ac:dyDescent="0.3">
      <c r="A133" s="14">
        <v>2166</v>
      </c>
      <c r="B133" s="13" t="s">
        <v>390</v>
      </c>
      <c r="C133" s="84">
        <v>0</v>
      </c>
      <c r="D133" s="13"/>
      <c r="E133" s="13"/>
    </row>
    <row r="134" spans="1:5" ht="9.75" customHeight="1" x14ac:dyDescent="0.3">
      <c r="A134" s="14">
        <v>2250</v>
      </c>
      <c r="B134" s="13" t="s">
        <v>391</v>
      </c>
      <c r="C134" s="84">
        <f>SUM(C135:C140)</f>
        <v>0</v>
      </c>
      <c r="D134" s="13"/>
      <c r="E134" s="13"/>
    </row>
    <row r="135" spans="1:5" ht="9.75" customHeight="1" x14ac:dyDescent="0.3">
      <c r="A135" s="14">
        <v>2251</v>
      </c>
      <c r="B135" s="13" t="s">
        <v>392</v>
      </c>
      <c r="C135" s="84">
        <v>0</v>
      </c>
      <c r="D135" s="13"/>
      <c r="E135" s="13"/>
    </row>
    <row r="136" spans="1:5" ht="9.75" customHeight="1" x14ac:dyDescent="0.3">
      <c r="A136" s="14">
        <v>2252</v>
      </c>
      <c r="B136" s="13" t="s">
        <v>393</v>
      </c>
      <c r="C136" s="84">
        <v>0</v>
      </c>
      <c r="D136" s="13"/>
      <c r="E136" s="13"/>
    </row>
    <row r="137" spans="1:5" ht="9.75" customHeight="1" x14ac:dyDescent="0.3">
      <c r="A137" s="14">
        <v>2253</v>
      </c>
      <c r="B137" s="13" t="s">
        <v>394</v>
      </c>
      <c r="C137" s="84">
        <v>0</v>
      </c>
      <c r="D137" s="13"/>
      <c r="E137" s="13"/>
    </row>
    <row r="138" spans="1:5" ht="9.75" customHeight="1" x14ac:dyDescent="0.3">
      <c r="A138" s="14">
        <v>2254</v>
      </c>
      <c r="B138" s="13" t="s">
        <v>395</v>
      </c>
      <c r="C138" s="84">
        <v>0</v>
      </c>
      <c r="D138" s="13"/>
      <c r="E138" s="13"/>
    </row>
    <row r="139" spans="1:5" ht="9.75" customHeight="1" x14ac:dyDescent="0.3">
      <c r="A139" s="14">
        <v>2255</v>
      </c>
      <c r="B139" s="13" t="s">
        <v>396</v>
      </c>
      <c r="C139" s="84">
        <v>0</v>
      </c>
      <c r="D139" s="13"/>
      <c r="E139" s="13"/>
    </row>
    <row r="140" spans="1:5" ht="9.75" customHeight="1" x14ac:dyDescent="0.3">
      <c r="A140" s="14">
        <v>2256</v>
      </c>
      <c r="B140" s="13" t="s">
        <v>397</v>
      </c>
      <c r="C140" s="84">
        <v>0</v>
      </c>
      <c r="D140" s="13"/>
      <c r="E140" s="13"/>
    </row>
    <row r="141" spans="1:5" ht="9.75" customHeight="1" x14ac:dyDescent="0.3">
      <c r="A141" s="13"/>
      <c r="B141" s="13"/>
      <c r="C141" s="13"/>
      <c r="D141" s="13"/>
      <c r="E141" s="13"/>
    </row>
    <row r="142" spans="1:5" ht="9.75" customHeight="1" x14ac:dyDescent="0.3">
      <c r="A142" s="56" t="s">
        <v>398</v>
      </c>
      <c r="B142" s="56"/>
      <c r="C142" s="56"/>
      <c r="D142" s="56"/>
      <c r="E142" s="56"/>
    </row>
    <row r="143" spans="1:5" ht="9.75" customHeight="1" x14ac:dyDescent="0.3">
      <c r="A143" s="58" t="s">
        <v>69</v>
      </c>
      <c r="B143" s="58" t="s">
        <v>70</v>
      </c>
      <c r="C143" s="58" t="s">
        <v>71</v>
      </c>
      <c r="D143" s="57" t="s">
        <v>383</v>
      </c>
      <c r="E143" s="57" t="s">
        <v>278</v>
      </c>
    </row>
    <row r="144" spans="1:5" ht="9.75" customHeight="1" x14ac:dyDescent="0.3">
      <c r="A144" s="14">
        <v>2150</v>
      </c>
      <c r="B144" s="13" t="s">
        <v>399</v>
      </c>
      <c r="C144" s="84">
        <v>0</v>
      </c>
      <c r="D144" s="13"/>
      <c r="E144" s="13"/>
    </row>
    <row r="145" spans="1:5" ht="9.75" customHeight="1" x14ac:dyDescent="0.3">
      <c r="A145" s="14">
        <v>2151</v>
      </c>
      <c r="B145" s="13" t="s">
        <v>400</v>
      </c>
      <c r="C145" s="84">
        <v>0</v>
      </c>
      <c r="D145" s="13"/>
      <c r="E145" s="13"/>
    </row>
    <row r="146" spans="1:5" ht="9.75" customHeight="1" x14ac:dyDescent="0.3">
      <c r="A146" s="14">
        <v>2152</v>
      </c>
      <c r="B146" s="13" t="s">
        <v>401</v>
      </c>
      <c r="C146" s="84">
        <v>0</v>
      </c>
      <c r="D146" s="13"/>
      <c r="E146" s="13"/>
    </row>
    <row r="147" spans="1:5" ht="9.75" customHeight="1" x14ac:dyDescent="0.3">
      <c r="A147" s="14">
        <v>2159</v>
      </c>
      <c r="B147" s="13" t="s">
        <v>402</v>
      </c>
      <c r="C147" s="84">
        <v>0</v>
      </c>
      <c r="D147" s="13"/>
      <c r="E147" s="13"/>
    </row>
    <row r="148" spans="1:5" ht="9.75" customHeight="1" x14ac:dyDescent="0.3">
      <c r="A148" s="14">
        <v>2240</v>
      </c>
      <c r="B148" s="13" t="s">
        <v>403</v>
      </c>
      <c r="C148" s="84">
        <v>0</v>
      </c>
      <c r="D148" s="13"/>
      <c r="E148" s="13"/>
    </row>
    <row r="149" spans="1:5" ht="9.75" customHeight="1" x14ac:dyDescent="0.3">
      <c r="A149" s="14">
        <v>2241</v>
      </c>
      <c r="B149" s="13" t="s">
        <v>404</v>
      </c>
      <c r="C149" s="84">
        <v>0</v>
      </c>
      <c r="D149" s="13"/>
      <c r="E149" s="13"/>
    </row>
    <row r="150" spans="1:5" ht="9.75" customHeight="1" x14ac:dyDescent="0.3">
      <c r="A150" s="14">
        <v>2242</v>
      </c>
      <c r="B150" s="13" t="s">
        <v>405</v>
      </c>
      <c r="C150" s="84">
        <v>0</v>
      </c>
      <c r="D150" s="13"/>
      <c r="E150" s="13"/>
    </row>
    <row r="151" spans="1:5" ht="9.75" customHeight="1" x14ac:dyDescent="0.3">
      <c r="A151" s="14">
        <v>2249</v>
      </c>
      <c r="B151" s="13" t="s">
        <v>406</v>
      </c>
      <c r="C151" s="84">
        <v>0</v>
      </c>
      <c r="D151" s="13"/>
      <c r="E151" s="13"/>
    </row>
    <row r="152" spans="1:5" ht="9.75" customHeight="1" x14ac:dyDescent="0.3">
      <c r="A152" s="14"/>
      <c r="B152" s="13"/>
      <c r="C152" s="15"/>
      <c r="D152" s="13"/>
      <c r="E152" s="13"/>
    </row>
    <row r="153" spans="1:5" ht="9.75" customHeight="1" x14ac:dyDescent="0.3">
      <c r="A153" s="56" t="s">
        <v>407</v>
      </c>
      <c r="B153" s="56"/>
      <c r="C153" s="56"/>
      <c r="D153" s="56"/>
      <c r="E153" s="56"/>
    </row>
    <row r="154" spans="1:5" ht="9.75" customHeight="1" x14ac:dyDescent="0.3">
      <c r="A154" s="58" t="s">
        <v>69</v>
      </c>
      <c r="B154" s="58" t="s">
        <v>70</v>
      </c>
      <c r="C154" s="58" t="s">
        <v>71</v>
      </c>
      <c r="D154" s="57" t="s">
        <v>383</v>
      </c>
      <c r="E154" s="57" t="s">
        <v>278</v>
      </c>
    </row>
    <row r="155" spans="1:5" ht="9.75" customHeight="1" x14ac:dyDescent="0.3">
      <c r="A155" s="14">
        <v>2170</v>
      </c>
      <c r="B155" s="13" t="s">
        <v>408</v>
      </c>
      <c r="C155" s="84">
        <f>SUM(C156:C158)</f>
        <v>213265000</v>
      </c>
      <c r="D155" s="13"/>
      <c r="E155" s="13"/>
    </row>
    <row r="156" spans="1:5" ht="9.75" customHeight="1" x14ac:dyDescent="0.3">
      <c r="A156" s="14">
        <v>2171</v>
      </c>
      <c r="B156" s="13" t="s">
        <v>409</v>
      </c>
      <c r="C156" s="84">
        <v>213265000</v>
      </c>
      <c r="D156" s="13"/>
      <c r="E156" s="13"/>
    </row>
    <row r="157" spans="1:5" ht="9.75" customHeight="1" x14ac:dyDescent="0.3">
      <c r="A157" s="14">
        <v>2172</v>
      </c>
      <c r="B157" s="13" t="s">
        <v>410</v>
      </c>
      <c r="C157" s="84">
        <v>0</v>
      </c>
      <c r="D157" s="13"/>
      <c r="E157" s="13"/>
    </row>
    <row r="158" spans="1:5" ht="9.75" customHeight="1" x14ac:dyDescent="0.3">
      <c r="A158" s="14">
        <v>2179</v>
      </c>
      <c r="B158" s="13" t="s">
        <v>411</v>
      </c>
      <c r="C158" s="84">
        <v>0</v>
      </c>
      <c r="D158" s="13"/>
      <c r="E158" s="13"/>
    </row>
    <row r="159" spans="1:5" ht="9.75" customHeight="1" x14ac:dyDescent="0.3">
      <c r="A159" s="14">
        <v>2260</v>
      </c>
      <c r="B159" s="13" t="s">
        <v>412</v>
      </c>
      <c r="C159" s="84">
        <f>SUM(C160:C163)</f>
        <v>0</v>
      </c>
      <c r="D159" s="13"/>
      <c r="E159" s="13"/>
    </row>
    <row r="160" spans="1:5" ht="9.75" customHeight="1" x14ac:dyDescent="0.3">
      <c r="A160" s="14">
        <v>2261</v>
      </c>
      <c r="B160" s="13" t="s">
        <v>413</v>
      </c>
      <c r="C160" s="84">
        <v>0</v>
      </c>
      <c r="D160" s="13"/>
      <c r="E160" s="13"/>
    </row>
    <row r="161" spans="1:5" ht="9.75" customHeight="1" x14ac:dyDescent="0.3">
      <c r="A161" s="14">
        <v>2262</v>
      </c>
      <c r="B161" s="13" t="s">
        <v>414</v>
      </c>
      <c r="C161" s="84">
        <v>0</v>
      </c>
      <c r="D161" s="13"/>
      <c r="E161" s="13"/>
    </row>
    <row r="162" spans="1:5" ht="9.75" customHeight="1" x14ac:dyDescent="0.3">
      <c r="A162" s="14">
        <v>2263</v>
      </c>
      <c r="B162" s="13" t="s">
        <v>415</v>
      </c>
      <c r="C162" s="84">
        <v>0</v>
      </c>
      <c r="D162" s="13"/>
      <c r="E162" s="13"/>
    </row>
    <row r="163" spans="1:5" ht="9.75" customHeight="1" x14ac:dyDescent="0.3">
      <c r="A163" s="14">
        <v>2269</v>
      </c>
      <c r="B163" s="13" t="s">
        <v>416</v>
      </c>
      <c r="C163" s="84">
        <v>0</v>
      </c>
      <c r="D163" s="13"/>
      <c r="E163" s="13"/>
    </row>
    <row r="164" spans="1:5" ht="9.75" customHeight="1" x14ac:dyDescent="0.3">
      <c r="A164" s="13"/>
      <c r="B164" s="13"/>
      <c r="C164" s="13"/>
      <c r="D164" s="13"/>
      <c r="E164" s="13"/>
    </row>
    <row r="165" spans="1:5" ht="9.75" customHeight="1" x14ac:dyDescent="0.3">
      <c r="A165" s="56" t="s">
        <v>417</v>
      </c>
      <c r="B165" s="56"/>
      <c r="C165" s="56"/>
      <c r="D165" s="56"/>
      <c r="E165" s="56"/>
    </row>
    <row r="166" spans="1:5" ht="9.75" customHeight="1" x14ac:dyDescent="0.3">
      <c r="A166" s="58" t="s">
        <v>69</v>
      </c>
      <c r="B166" s="58" t="s">
        <v>70</v>
      </c>
      <c r="C166" s="58" t="s">
        <v>71</v>
      </c>
      <c r="D166" s="57" t="s">
        <v>383</v>
      </c>
      <c r="E166" s="57" t="s">
        <v>278</v>
      </c>
    </row>
    <row r="167" spans="1:5" ht="9.75" customHeight="1" x14ac:dyDescent="0.3">
      <c r="A167" s="14">
        <v>2190</v>
      </c>
      <c r="B167" s="13" t="s">
        <v>418</v>
      </c>
      <c r="C167" s="84">
        <f>SUM(C168:C170)</f>
        <v>0</v>
      </c>
      <c r="D167" s="13"/>
      <c r="E167" s="13"/>
    </row>
    <row r="168" spans="1:5" ht="9.75" customHeight="1" x14ac:dyDescent="0.3">
      <c r="A168" s="14">
        <v>2191</v>
      </c>
      <c r="B168" s="13" t="s">
        <v>419</v>
      </c>
      <c r="C168" s="84">
        <v>0</v>
      </c>
      <c r="D168" s="13"/>
      <c r="E168" s="13"/>
    </row>
    <row r="169" spans="1:5" ht="9.75" customHeight="1" x14ac:dyDescent="0.3">
      <c r="A169" s="14">
        <v>2192</v>
      </c>
      <c r="B169" s="13" t="s">
        <v>420</v>
      </c>
      <c r="C169" s="84">
        <v>0</v>
      </c>
      <c r="D169" s="13"/>
      <c r="E169" s="13"/>
    </row>
    <row r="170" spans="1:5" ht="9.75" customHeight="1" x14ac:dyDescent="0.3">
      <c r="A170" s="14">
        <v>2199</v>
      </c>
      <c r="B170" s="13" t="s">
        <v>421</v>
      </c>
      <c r="C170" s="84">
        <v>0</v>
      </c>
      <c r="D170" s="13"/>
      <c r="E170" s="13"/>
    </row>
    <row r="171" spans="1:5" ht="9.75" customHeight="1" x14ac:dyDescent="0.3">
      <c r="A171" s="13"/>
      <c r="B171" s="13"/>
      <c r="C171" s="13"/>
      <c r="D171" s="13"/>
      <c r="E171" s="13"/>
    </row>
    <row r="172" spans="1:5" ht="9.75" customHeight="1" x14ac:dyDescent="0.3">
      <c r="A172" s="13"/>
      <c r="B172" s="13"/>
      <c r="C172" s="13"/>
      <c r="D172" s="13"/>
      <c r="E172" s="13"/>
    </row>
    <row r="173" spans="1:5" ht="9.75" customHeight="1" x14ac:dyDescent="0.3">
      <c r="A173" s="13"/>
      <c r="B173" s="13" t="s">
        <v>65</v>
      </c>
      <c r="C173" s="13"/>
      <c r="D173" s="13"/>
      <c r="E173" s="13"/>
    </row>
  </sheetData>
  <mergeCells count="4"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scale="58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8" t="str">
        <f>ESF!A1</f>
        <v>MUNICIPIO DE LEÓN</v>
      </c>
      <c r="B1" s="119"/>
      <c r="C1" s="119"/>
      <c r="D1" s="53" t="s">
        <v>0</v>
      </c>
      <c r="E1" s="54">
        <f>'Notas a los Edos Financieros'!D1</f>
        <v>2025</v>
      </c>
    </row>
    <row r="2" spans="1:5" ht="11.25" customHeight="1" x14ac:dyDescent="0.3">
      <c r="A2" s="118" t="s">
        <v>422</v>
      </c>
      <c r="B2" s="119"/>
      <c r="C2" s="119"/>
      <c r="D2" s="53" t="s">
        <v>2</v>
      </c>
      <c r="E2" s="54" t="str">
        <f>'Notas a los Edos Financieros'!D2</f>
        <v>Trimestral</v>
      </c>
    </row>
    <row r="3" spans="1:5" ht="11.25" customHeight="1" x14ac:dyDescent="0.3">
      <c r="A3" s="118" t="str">
        <f>ESF!A3</f>
        <v>Del 01 de Enero al 31 de Marzo de 2025</v>
      </c>
      <c r="B3" s="119"/>
      <c r="C3" s="119"/>
      <c r="D3" s="53" t="s">
        <v>3</v>
      </c>
      <c r="E3" s="54">
        <f>'Notas a los Edos Financieros'!D3</f>
        <v>1</v>
      </c>
    </row>
    <row r="4" spans="1:5" ht="11.25" customHeight="1" x14ac:dyDescent="0.3">
      <c r="A4" s="118" t="s">
        <v>4</v>
      </c>
      <c r="B4" s="119"/>
      <c r="C4" s="119"/>
      <c r="D4" s="53"/>
      <c r="E4" s="54"/>
    </row>
    <row r="5" spans="1:5" ht="9.75" customHeight="1" x14ac:dyDescent="0.3">
      <c r="A5" s="55" t="s">
        <v>67</v>
      </c>
      <c r="B5" s="56"/>
      <c r="C5" s="56"/>
      <c r="D5" s="56"/>
      <c r="E5" s="56"/>
    </row>
    <row r="6" spans="1:5" ht="9.75" customHeight="1" x14ac:dyDescent="0.3">
      <c r="A6" s="13"/>
      <c r="B6" s="13"/>
      <c r="C6" s="13"/>
      <c r="D6" s="13"/>
      <c r="E6" s="13"/>
    </row>
    <row r="7" spans="1:5" ht="9.75" customHeight="1" x14ac:dyDescent="0.3">
      <c r="A7" s="56" t="s">
        <v>423</v>
      </c>
      <c r="B7" s="56"/>
      <c r="C7" s="56"/>
      <c r="D7" s="56"/>
      <c r="E7" s="56"/>
    </row>
    <row r="8" spans="1:5" ht="9.75" customHeight="1" x14ac:dyDescent="0.3">
      <c r="A8" s="57" t="s">
        <v>69</v>
      </c>
      <c r="B8" s="57" t="s">
        <v>70</v>
      </c>
      <c r="C8" s="57" t="s">
        <v>71</v>
      </c>
      <c r="D8" s="57" t="s">
        <v>265</v>
      </c>
      <c r="E8" s="57" t="s">
        <v>383</v>
      </c>
    </row>
    <row r="9" spans="1:5" ht="9.75" customHeight="1" x14ac:dyDescent="0.3">
      <c r="A9" s="14">
        <v>3110</v>
      </c>
      <c r="B9" s="13" t="s">
        <v>123</v>
      </c>
      <c r="C9" s="81">
        <v>15676297180.98</v>
      </c>
      <c r="D9" s="13"/>
      <c r="E9" s="13"/>
    </row>
    <row r="10" spans="1:5" ht="9.75" customHeight="1" x14ac:dyDescent="0.3">
      <c r="A10" s="14">
        <v>3120</v>
      </c>
      <c r="B10" s="13" t="s">
        <v>424</v>
      </c>
      <c r="C10" s="81">
        <v>3709995316.5600004</v>
      </c>
      <c r="D10" s="13"/>
      <c r="E10" s="13"/>
    </row>
    <row r="11" spans="1:5" ht="9.75" customHeight="1" x14ac:dyDescent="0.3">
      <c r="A11" s="14">
        <v>3130</v>
      </c>
      <c r="B11" s="13" t="s">
        <v>425</v>
      </c>
      <c r="C11" s="81">
        <v>0</v>
      </c>
      <c r="D11" s="13"/>
      <c r="E11" s="13"/>
    </row>
    <row r="12" spans="1:5" ht="9.75" customHeight="1" x14ac:dyDescent="0.3">
      <c r="A12" s="13"/>
      <c r="B12" s="13"/>
      <c r="C12" s="81"/>
      <c r="D12" s="13"/>
      <c r="E12" s="13"/>
    </row>
    <row r="13" spans="1:5" ht="9.75" customHeight="1" x14ac:dyDescent="0.3">
      <c r="A13" s="56" t="s">
        <v>426</v>
      </c>
      <c r="B13" s="56"/>
      <c r="C13" s="82"/>
      <c r="D13" s="56"/>
      <c r="E13" s="56"/>
    </row>
    <row r="14" spans="1:5" ht="9.75" customHeight="1" x14ac:dyDescent="0.3">
      <c r="A14" s="57" t="s">
        <v>69</v>
      </c>
      <c r="B14" s="57" t="s">
        <v>70</v>
      </c>
      <c r="C14" s="94" t="s">
        <v>71</v>
      </c>
      <c r="D14" s="57" t="s">
        <v>427</v>
      </c>
      <c r="E14" s="57"/>
    </row>
    <row r="15" spans="1:5" ht="9.75" customHeight="1" x14ac:dyDescent="0.3">
      <c r="A15" s="14">
        <v>3210</v>
      </c>
      <c r="B15" s="13" t="s">
        <v>428</v>
      </c>
      <c r="C15" s="88">
        <v>1545186383.0299985</v>
      </c>
      <c r="D15" s="13"/>
      <c r="E15" s="13"/>
    </row>
    <row r="16" spans="1:5" ht="9.75" customHeight="1" x14ac:dyDescent="0.3">
      <c r="A16" s="14">
        <v>3220</v>
      </c>
      <c r="B16" s="13" t="s">
        <v>429</v>
      </c>
      <c r="C16" s="88">
        <v>1065107283.8900001</v>
      </c>
      <c r="D16" s="13"/>
      <c r="E16" s="13"/>
    </row>
    <row r="17" spans="1:4" ht="9.75" customHeight="1" x14ac:dyDescent="0.3">
      <c r="A17" s="14">
        <v>3230</v>
      </c>
      <c r="B17" s="13" t="s">
        <v>430</v>
      </c>
      <c r="C17" s="88">
        <f>SUM(C18:C21)</f>
        <v>2743494.26</v>
      </c>
      <c r="D17" s="13"/>
    </row>
    <row r="18" spans="1:4" ht="9.75" customHeight="1" x14ac:dyDescent="0.3">
      <c r="A18" s="14">
        <v>3231</v>
      </c>
      <c r="B18" s="13" t="s">
        <v>431</v>
      </c>
      <c r="C18" s="81">
        <v>2743494.26</v>
      </c>
      <c r="D18" s="13"/>
    </row>
    <row r="19" spans="1:4" ht="9.75" customHeight="1" x14ac:dyDescent="0.3">
      <c r="A19" s="14">
        <v>3232</v>
      </c>
      <c r="B19" s="13" t="s">
        <v>432</v>
      </c>
      <c r="C19" s="81">
        <v>0</v>
      </c>
      <c r="D19" s="13"/>
    </row>
    <row r="20" spans="1:4" ht="9.75" customHeight="1" x14ac:dyDescent="0.3">
      <c r="A20" s="14">
        <v>3233</v>
      </c>
      <c r="B20" s="13" t="s">
        <v>433</v>
      </c>
      <c r="C20" s="81">
        <v>0</v>
      </c>
      <c r="D20" s="13"/>
    </row>
    <row r="21" spans="1:4" ht="9.75" customHeight="1" x14ac:dyDescent="0.3">
      <c r="A21" s="14">
        <v>3239</v>
      </c>
      <c r="B21" s="13" t="s">
        <v>434</v>
      </c>
      <c r="C21" s="81">
        <v>0</v>
      </c>
      <c r="D21" s="13"/>
    </row>
    <row r="22" spans="1:4" ht="9.75" customHeight="1" x14ac:dyDescent="0.3">
      <c r="A22" s="14">
        <v>3240</v>
      </c>
      <c r="B22" s="13" t="s">
        <v>435</v>
      </c>
      <c r="C22" s="81">
        <f>SUM(C23:C25)</f>
        <v>0</v>
      </c>
      <c r="D22" s="13"/>
    </row>
    <row r="23" spans="1:4" ht="9.75" customHeight="1" x14ac:dyDescent="0.3">
      <c r="A23" s="14">
        <v>3241</v>
      </c>
      <c r="B23" s="13" t="s">
        <v>436</v>
      </c>
      <c r="C23" s="81">
        <v>0</v>
      </c>
      <c r="D23" s="13"/>
    </row>
    <row r="24" spans="1:4" ht="9.75" customHeight="1" x14ac:dyDescent="0.3">
      <c r="A24" s="14">
        <v>3242</v>
      </c>
      <c r="B24" s="13" t="s">
        <v>437</v>
      </c>
      <c r="C24" s="81">
        <v>0</v>
      </c>
      <c r="D24" s="13"/>
    </row>
    <row r="25" spans="1:4" ht="9.75" customHeight="1" x14ac:dyDescent="0.3">
      <c r="A25" s="14">
        <v>3243</v>
      </c>
      <c r="B25" s="13" t="s">
        <v>438</v>
      </c>
      <c r="C25" s="81">
        <v>0</v>
      </c>
      <c r="D25" s="13"/>
    </row>
    <row r="26" spans="1:4" ht="9.75" customHeight="1" x14ac:dyDescent="0.3">
      <c r="A26" s="14">
        <v>3250</v>
      </c>
      <c r="B26" s="13" t="s">
        <v>439</v>
      </c>
      <c r="C26" s="81">
        <f>SUM(C27:C29)</f>
        <v>0</v>
      </c>
      <c r="D26" s="13"/>
    </row>
    <row r="27" spans="1:4" ht="9.75" customHeight="1" x14ac:dyDescent="0.3">
      <c r="A27" s="14">
        <v>3251</v>
      </c>
      <c r="B27" s="13" t="s">
        <v>440</v>
      </c>
      <c r="C27" s="81">
        <v>0</v>
      </c>
      <c r="D27" s="13"/>
    </row>
    <row r="28" spans="1:4" ht="9.75" customHeight="1" x14ac:dyDescent="0.3">
      <c r="A28" s="14">
        <v>3252</v>
      </c>
      <c r="B28" s="13" t="s">
        <v>441</v>
      </c>
      <c r="C28" s="81">
        <v>0</v>
      </c>
      <c r="D28" s="13"/>
    </row>
    <row r="29" spans="1:4" ht="9.75" customHeight="1" x14ac:dyDescent="0.3">
      <c r="A29" s="14">
        <v>3253</v>
      </c>
      <c r="B29" s="13" t="s">
        <v>442</v>
      </c>
      <c r="C29" s="81">
        <v>0</v>
      </c>
      <c r="D29" s="13"/>
    </row>
    <row r="30" spans="1:4" ht="9.75" customHeight="1" x14ac:dyDescent="0.3">
      <c r="A30" s="13"/>
      <c r="B30" s="13"/>
      <c r="C30" s="13"/>
      <c r="D30" s="13"/>
    </row>
    <row r="31" spans="1:4" ht="9.75" customHeight="1" x14ac:dyDescent="0.3">
      <c r="A31" s="13"/>
      <c r="B31" s="13" t="s">
        <v>65</v>
      </c>
      <c r="C31" s="13"/>
      <c r="D31" s="13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40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11.21875" bestFit="1" customWidth="1"/>
    <col min="7" max="9" width="9.109375" customWidth="1"/>
    <col min="10" max="10" width="10.77734375" bestFit="1" customWidth="1"/>
    <col min="11" max="26" width="9.109375" customWidth="1"/>
  </cols>
  <sheetData>
    <row r="1" spans="1:12" ht="11.25" customHeight="1" x14ac:dyDescent="0.3">
      <c r="A1" s="118" t="str">
        <f>ESF!A1</f>
        <v>MUNICIPIO DE LEÓN</v>
      </c>
      <c r="B1" s="119"/>
      <c r="C1" s="119"/>
      <c r="D1" s="53" t="s">
        <v>0</v>
      </c>
      <c r="E1" s="54">
        <f>'Notas a los Edos Financieros'!D1</f>
        <v>2025</v>
      </c>
    </row>
    <row r="2" spans="1:12" ht="11.25" customHeight="1" x14ac:dyDescent="0.3">
      <c r="A2" s="118" t="s">
        <v>443</v>
      </c>
      <c r="B2" s="119"/>
      <c r="C2" s="119"/>
      <c r="D2" s="53" t="s">
        <v>2</v>
      </c>
      <c r="E2" s="54" t="str">
        <f>'Notas a los Edos Financieros'!D2</f>
        <v>Trimestral</v>
      </c>
    </row>
    <row r="3" spans="1:12" ht="11.25" customHeight="1" x14ac:dyDescent="0.3">
      <c r="A3" s="118" t="str">
        <f>ESF!A3</f>
        <v>Del 01 de Enero al 31 de Marzo de 2025</v>
      </c>
      <c r="B3" s="119"/>
      <c r="C3" s="119"/>
      <c r="D3" s="53" t="s">
        <v>3</v>
      </c>
      <c r="E3" s="54">
        <f>'Notas a los Edos Financieros'!D3</f>
        <v>1</v>
      </c>
    </row>
    <row r="4" spans="1:12" ht="11.25" customHeight="1" x14ac:dyDescent="0.3">
      <c r="A4" s="118" t="s">
        <v>4</v>
      </c>
      <c r="B4" s="119"/>
      <c r="C4" s="119"/>
      <c r="D4" s="53"/>
      <c r="E4" s="54"/>
    </row>
    <row r="5" spans="1:12" ht="9.75" customHeight="1" x14ac:dyDescent="0.3">
      <c r="A5" s="55" t="s">
        <v>67</v>
      </c>
      <c r="B5" s="56"/>
      <c r="C5" s="56"/>
      <c r="D5" s="56"/>
      <c r="E5" s="56"/>
    </row>
    <row r="6" spans="1:12" ht="9.75" customHeight="1" x14ac:dyDescent="0.3">
      <c r="A6" s="13"/>
      <c r="B6" s="13"/>
      <c r="C6" s="13"/>
      <c r="D6" s="13"/>
      <c r="E6" s="13"/>
    </row>
    <row r="7" spans="1:12" ht="9.75" customHeight="1" x14ac:dyDescent="0.3">
      <c r="A7" s="56" t="s">
        <v>444</v>
      </c>
      <c r="B7" s="56"/>
      <c r="C7" s="56"/>
      <c r="D7" s="56"/>
      <c r="E7" s="13"/>
      <c r="F7" s="13"/>
      <c r="G7" s="13"/>
      <c r="H7" s="13"/>
      <c r="I7" s="13"/>
      <c r="J7" s="13"/>
      <c r="K7" s="13"/>
      <c r="L7" s="13"/>
    </row>
    <row r="8" spans="1:12" ht="9.75" customHeight="1" x14ac:dyDescent="0.3">
      <c r="A8" s="57" t="s">
        <v>69</v>
      </c>
      <c r="B8" s="57" t="s">
        <v>70</v>
      </c>
      <c r="C8" s="62">
        <v>2025</v>
      </c>
      <c r="D8" s="62">
        <v>2024</v>
      </c>
      <c r="E8" s="13"/>
      <c r="F8" s="13"/>
      <c r="G8" s="13"/>
      <c r="H8" s="13"/>
      <c r="I8" s="13"/>
      <c r="J8" s="13"/>
      <c r="K8" s="13"/>
      <c r="L8" s="13"/>
    </row>
    <row r="9" spans="1:12" ht="9.75" customHeight="1" x14ac:dyDescent="0.3">
      <c r="A9" s="14">
        <v>1111</v>
      </c>
      <c r="B9" s="13" t="s">
        <v>445</v>
      </c>
      <c r="C9" s="84">
        <f>VLOOKUP(A9,'[1]EFE-NOTA'!$A$8:$C$14,3,FALSE)</f>
        <v>137000</v>
      </c>
      <c r="D9" s="84">
        <v>137000</v>
      </c>
      <c r="E9" s="13"/>
      <c r="F9" s="13"/>
      <c r="G9" s="13"/>
      <c r="H9" s="13"/>
      <c r="I9" s="13"/>
      <c r="J9" s="13"/>
      <c r="K9" s="13"/>
      <c r="L9" s="13"/>
    </row>
    <row r="10" spans="1:12" ht="9.75" customHeight="1" x14ac:dyDescent="0.3">
      <c r="A10" s="14">
        <v>1112</v>
      </c>
      <c r="B10" s="13" t="s">
        <v>446</v>
      </c>
      <c r="C10" s="84">
        <f>VLOOKUP(A10,'[1]EFE-NOTA'!$A$8:$C$14,3,FALSE)</f>
        <v>329716154.48000002</v>
      </c>
      <c r="D10" s="84">
        <v>346511224.09999996</v>
      </c>
      <c r="E10" s="13"/>
      <c r="F10" s="13"/>
      <c r="G10" s="13"/>
      <c r="H10" s="13"/>
      <c r="I10" s="13"/>
      <c r="J10" s="13"/>
      <c r="K10" s="13"/>
      <c r="L10" s="13"/>
    </row>
    <row r="11" spans="1:12" ht="9.75" customHeight="1" x14ac:dyDescent="0.3">
      <c r="A11" s="14">
        <v>1113</v>
      </c>
      <c r="B11" s="13" t="s">
        <v>447</v>
      </c>
      <c r="C11" s="84">
        <f>VLOOKUP(A11,'[1]EFE-NOTA'!$A$8:$C$14,3,FALSE)</f>
        <v>2201209.27</v>
      </c>
      <c r="D11" s="84">
        <v>716938.04</v>
      </c>
      <c r="E11" s="13"/>
      <c r="F11" s="13"/>
      <c r="G11" s="13"/>
      <c r="H11" s="13"/>
      <c r="I11" s="13"/>
      <c r="J11" s="13"/>
      <c r="K11" s="13"/>
      <c r="L11" s="13"/>
    </row>
    <row r="12" spans="1:12" ht="9.75" customHeight="1" x14ac:dyDescent="0.3">
      <c r="A12" s="14">
        <v>1114</v>
      </c>
      <c r="B12" s="13" t="s">
        <v>266</v>
      </c>
      <c r="C12" s="84">
        <f>VLOOKUP(A12,'[1]EFE-NOTA'!$A$8:$C$14,3,FALSE)</f>
        <v>1005135708.7</v>
      </c>
      <c r="D12" s="84">
        <v>54163243.829999998</v>
      </c>
      <c r="E12" s="13"/>
      <c r="F12" s="13"/>
      <c r="G12" s="13"/>
      <c r="H12" s="13"/>
      <c r="I12" s="13"/>
      <c r="J12" s="13"/>
      <c r="K12" s="13"/>
      <c r="L12" s="13"/>
    </row>
    <row r="13" spans="1:12" ht="9.75" customHeight="1" x14ac:dyDescent="0.3">
      <c r="A13" s="14">
        <v>1115</v>
      </c>
      <c r="B13" s="13" t="s">
        <v>267</v>
      </c>
      <c r="C13" s="84">
        <f>VLOOKUP(A13,'[1]EFE-NOTA'!$A$8:$C$14,3,FALSE)</f>
        <v>1757058640.5</v>
      </c>
      <c r="D13" s="84">
        <v>1421819394.5999999</v>
      </c>
      <c r="E13" s="13"/>
      <c r="F13" s="13"/>
      <c r="G13" s="13"/>
      <c r="H13" s="13"/>
      <c r="I13" s="13"/>
      <c r="J13" s="13"/>
      <c r="K13" s="13"/>
      <c r="L13" s="13"/>
    </row>
    <row r="14" spans="1:12" ht="9.75" customHeight="1" x14ac:dyDescent="0.3">
      <c r="A14" s="14">
        <v>1116</v>
      </c>
      <c r="B14" s="13" t="s">
        <v>448</v>
      </c>
      <c r="C14" s="84">
        <f>VLOOKUP(A14,'[1]EFE-NOTA'!$A$8:$C$14,3,FALSE)</f>
        <v>0</v>
      </c>
      <c r="D14" s="84">
        <v>0</v>
      </c>
      <c r="E14" s="13"/>
      <c r="F14" s="13"/>
      <c r="G14" s="13"/>
      <c r="H14" s="13"/>
      <c r="I14" s="13"/>
      <c r="J14" s="13"/>
      <c r="K14" s="13"/>
      <c r="L14" s="13"/>
    </row>
    <row r="15" spans="1:12" ht="9.75" customHeight="1" x14ac:dyDescent="0.3">
      <c r="A15" s="14">
        <v>1119</v>
      </c>
      <c r="B15" s="13" t="s">
        <v>449</v>
      </c>
      <c r="C15" s="84">
        <f>VLOOKUP(A15,'[1]EFE-NOTA'!$A$8:$C$14,3,FALSE)</f>
        <v>0</v>
      </c>
      <c r="D15" s="84">
        <v>0</v>
      </c>
      <c r="E15" s="13"/>
      <c r="F15" s="13"/>
      <c r="G15" s="13"/>
      <c r="H15" s="13"/>
      <c r="I15" s="13"/>
      <c r="J15" s="13"/>
      <c r="K15" s="13"/>
      <c r="L15" s="13"/>
    </row>
    <row r="16" spans="1:12" ht="9.75" customHeight="1" x14ac:dyDescent="0.3">
      <c r="A16" s="20">
        <v>1110</v>
      </c>
      <c r="B16" s="21" t="s">
        <v>450</v>
      </c>
      <c r="C16" s="90">
        <f>+SUM(C9:C15)</f>
        <v>3094248712.9499998</v>
      </c>
      <c r="D16" s="90">
        <f>+SUM(D9:D15)</f>
        <v>1823347800.5699999</v>
      </c>
      <c r="E16" s="13"/>
      <c r="F16" s="13"/>
      <c r="G16" s="13"/>
      <c r="H16" s="13"/>
      <c r="I16" s="13"/>
      <c r="J16" s="13"/>
      <c r="K16" s="13"/>
      <c r="L16" s="13"/>
    </row>
    <row r="17" spans="1:12" ht="15" customHeight="1" x14ac:dyDescent="0.3">
      <c r="C17" s="87"/>
      <c r="D17" s="87"/>
      <c r="E17" s="13"/>
      <c r="F17" s="13"/>
      <c r="G17" s="13"/>
      <c r="H17" s="13"/>
      <c r="I17" s="13"/>
      <c r="J17" s="13"/>
      <c r="K17" s="13"/>
      <c r="L17" s="13"/>
    </row>
    <row r="18" spans="1:12" ht="15" customHeight="1" x14ac:dyDescent="0.3">
      <c r="E18" s="13"/>
      <c r="F18" s="13"/>
      <c r="G18" s="13"/>
      <c r="H18" s="13"/>
      <c r="I18" s="13"/>
      <c r="J18" s="13"/>
      <c r="K18" s="13"/>
      <c r="L18" s="13"/>
    </row>
    <row r="19" spans="1:12" ht="9.75" customHeight="1" x14ac:dyDescent="0.3">
      <c r="A19" s="56" t="s">
        <v>451</v>
      </c>
      <c r="B19" s="56"/>
      <c r="C19" s="56"/>
      <c r="D19" s="56"/>
      <c r="E19" s="13"/>
      <c r="F19" s="13"/>
      <c r="G19" s="13"/>
      <c r="H19" s="13"/>
      <c r="I19" s="13"/>
      <c r="J19" s="13"/>
      <c r="K19" s="13"/>
      <c r="L19" s="13"/>
    </row>
    <row r="20" spans="1:12" ht="9.75" customHeight="1" x14ac:dyDescent="0.3">
      <c r="A20" s="57" t="s">
        <v>69</v>
      </c>
      <c r="B20" s="57" t="s">
        <v>70</v>
      </c>
      <c r="C20" s="62">
        <v>2025</v>
      </c>
      <c r="D20" s="62">
        <v>2024</v>
      </c>
      <c r="E20" s="13"/>
      <c r="F20" s="13"/>
      <c r="G20" s="13"/>
      <c r="H20" s="13"/>
      <c r="I20" s="13"/>
      <c r="J20" s="13"/>
      <c r="K20" s="13"/>
      <c r="L20" s="13"/>
    </row>
    <row r="21" spans="1:12" ht="9.75" customHeight="1" x14ac:dyDescent="0.3">
      <c r="A21" s="20">
        <v>1230</v>
      </c>
      <c r="B21" s="23" t="s">
        <v>316</v>
      </c>
      <c r="C21" s="90">
        <f>+SUM(C22:C28)</f>
        <v>476011663.84000015</v>
      </c>
      <c r="D21" s="90">
        <f>+SUM(D22:D28)</f>
        <v>1712060978.0800033</v>
      </c>
      <c r="E21" s="13"/>
      <c r="F21" s="13"/>
      <c r="G21" s="13"/>
      <c r="H21" s="13"/>
      <c r="I21" s="13"/>
      <c r="J21" s="13"/>
      <c r="K21" s="13"/>
      <c r="L21" s="13"/>
    </row>
    <row r="22" spans="1:12" ht="9.75" customHeight="1" x14ac:dyDescent="0.3">
      <c r="A22" s="14">
        <v>1231</v>
      </c>
      <c r="B22" s="13" t="s">
        <v>317</v>
      </c>
      <c r="C22" s="84">
        <f>VLOOKUP(A22,'[1]EFE-NOTA'!$A$21:$C$42,3,FALSE)</f>
        <v>20065148.82</v>
      </c>
      <c r="D22" s="84">
        <v>70000000</v>
      </c>
      <c r="E22" s="13"/>
      <c r="F22" s="13"/>
      <c r="G22" s="13"/>
      <c r="H22" s="13"/>
      <c r="I22" s="13"/>
      <c r="J22" s="13"/>
      <c r="K22" s="13"/>
      <c r="L22" s="13"/>
    </row>
    <row r="23" spans="1:12" ht="9.75" customHeight="1" x14ac:dyDescent="0.3">
      <c r="A23" s="14">
        <v>1232</v>
      </c>
      <c r="B23" s="13" t="s">
        <v>318</v>
      </c>
      <c r="C23" s="84">
        <f>VLOOKUP(A23,'[1]EFE-NOTA'!$A$21:$C$42,3,FALSE)</f>
        <v>0</v>
      </c>
      <c r="D23" s="84">
        <v>0</v>
      </c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3">
      <c r="A24" s="14">
        <v>1233</v>
      </c>
      <c r="B24" s="13" t="s">
        <v>319</v>
      </c>
      <c r="C24" s="84">
        <f>VLOOKUP(A24,'[1]EFE-NOTA'!$A$21:$C$42,3,FALSE)</f>
        <v>40100666.439999998</v>
      </c>
      <c r="D24" s="84">
        <v>0</v>
      </c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3">
      <c r="A25" s="14">
        <v>1234</v>
      </c>
      <c r="B25" s="13" t="s">
        <v>320</v>
      </c>
      <c r="C25" s="84">
        <f>VLOOKUP(A25,'[1]EFE-NOTA'!$A$21:$C$42,3,FALSE)</f>
        <v>0</v>
      </c>
      <c r="D25" s="84">
        <v>0</v>
      </c>
      <c r="E25" s="13"/>
      <c r="F25" s="13"/>
      <c r="G25" s="13"/>
      <c r="H25" s="13"/>
      <c r="I25" s="13"/>
      <c r="J25" s="13"/>
      <c r="K25" s="13"/>
      <c r="L25" s="13"/>
    </row>
    <row r="26" spans="1:12" ht="9.75" customHeight="1" x14ac:dyDescent="0.3">
      <c r="A26" s="14">
        <v>1235</v>
      </c>
      <c r="B26" s="13" t="s">
        <v>321</v>
      </c>
      <c r="C26" s="84">
        <f>VLOOKUP(A26,'[1]EFE-NOTA'!$A$21:$C$42,3,FALSE)</f>
        <v>201679283.58000007</v>
      </c>
      <c r="D26" s="84">
        <v>1076594286.8000028</v>
      </c>
      <c r="E26" s="13"/>
      <c r="F26" s="13"/>
      <c r="G26" s="13"/>
      <c r="H26" s="13"/>
      <c r="I26" s="13"/>
      <c r="J26" s="13"/>
      <c r="K26" s="13"/>
      <c r="L26" s="13"/>
    </row>
    <row r="27" spans="1:12" ht="9.75" customHeight="1" x14ac:dyDescent="0.3">
      <c r="A27" s="14">
        <v>1236</v>
      </c>
      <c r="B27" s="13" t="s">
        <v>322</v>
      </c>
      <c r="C27" s="84">
        <f>VLOOKUP(A27,'[1]EFE-NOTA'!$A$21:$C$42,3,FALSE)</f>
        <v>214166565.00000006</v>
      </c>
      <c r="D27" s="84">
        <v>565466691.28000057</v>
      </c>
      <c r="E27" s="13"/>
      <c r="F27" s="13"/>
      <c r="G27" s="13"/>
      <c r="H27" s="13"/>
      <c r="I27" s="13"/>
      <c r="J27" s="13"/>
      <c r="K27" s="13"/>
      <c r="L27" s="13"/>
    </row>
    <row r="28" spans="1:12" ht="9.75" customHeight="1" x14ac:dyDescent="0.3">
      <c r="A28" s="14">
        <v>1239</v>
      </c>
      <c r="B28" s="13" t="s">
        <v>323</v>
      </c>
      <c r="C28" s="84">
        <f>VLOOKUP(A28,'[1]EFE-NOTA'!$A$21:$C$42,3,FALSE)</f>
        <v>0</v>
      </c>
      <c r="D28" s="84">
        <v>0</v>
      </c>
      <c r="E28" s="13"/>
      <c r="F28" s="13"/>
      <c r="G28" s="13"/>
      <c r="H28" s="13"/>
      <c r="I28" s="13"/>
      <c r="J28" s="13"/>
      <c r="K28" s="13"/>
      <c r="L28" s="13"/>
    </row>
    <row r="29" spans="1:12" ht="9.75" customHeight="1" x14ac:dyDescent="0.3">
      <c r="A29" s="20">
        <v>1240</v>
      </c>
      <c r="B29" s="23" t="s">
        <v>324</v>
      </c>
      <c r="C29" s="90">
        <f>+SUM(C30:C37)</f>
        <v>23213326.590000004</v>
      </c>
      <c r="D29" s="90">
        <f>+SUM(D30:D37)</f>
        <v>401430403.19999981</v>
      </c>
      <c r="E29" s="13"/>
      <c r="F29" s="13"/>
      <c r="G29" s="13"/>
      <c r="H29" s="13"/>
      <c r="I29" s="13"/>
      <c r="J29" s="13"/>
      <c r="K29" s="13"/>
      <c r="L29" s="13"/>
    </row>
    <row r="30" spans="1:12" ht="9.75" customHeight="1" x14ac:dyDescent="0.3">
      <c r="A30" s="14">
        <v>1241</v>
      </c>
      <c r="B30" s="13" t="s">
        <v>325</v>
      </c>
      <c r="C30" s="84">
        <f>VLOOKUP(A30,'[1]EFE-NOTA'!$A$21:$C$42,3,FALSE)</f>
        <v>1627951.04</v>
      </c>
      <c r="D30" s="84">
        <v>41626131.35999997</v>
      </c>
      <c r="E30" s="13"/>
      <c r="F30" s="13"/>
      <c r="G30" s="13"/>
      <c r="H30" s="13"/>
      <c r="I30" s="13"/>
      <c r="J30" s="13"/>
      <c r="K30" s="13"/>
      <c r="L30" s="13"/>
    </row>
    <row r="31" spans="1:12" ht="9.75" customHeight="1" x14ac:dyDescent="0.3">
      <c r="A31" s="14">
        <v>1242</v>
      </c>
      <c r="B31" s="13" t="s">
        <v>326</v>
      </c>
      <c r="C31" s="84">
        <f>VLOOKUP(A31,'[1]EFE-NOTA'!$A$21:$C$42,3,FALSE)</f>
        <v>12319573.58</v>
      </c>
      <c r="D31" s="84">
        <v>11417895.760000002</v>
      </c>
      <c r="E31" s="13"/>
      <c r="F31" s="13"/>
      <c r="G31" s="13"/>
      <c r="H31" s="13"/>
      <c r="I31" s="13"/>
      <c r="J31" s="13"/>
      <c r="K31" s="13"/>
      <c r="L31" s="13"/>
    </row>
    <row r="32" spans="1:12" ht="9.75" customHeight="1" x14ac:dyDescent="0.3">
      <c r="A32" s="14">
        <v>1243</v>
      </c>
      <c r="B32" s="13" t="s">
        <v>327</v>
      </c>
      <c r="C32" s="84">
        <f>VLOOKUP(A32,'[1]EFE-NOTA'!$A$21:$C$42,3,FALSE)</f>
        <v>0</v>
      </c>
      <c r="D32" s="84">
        <v>3668801.2900000005</v>
      </c>
      <c r="E32" s="13"/>
      <c r="F32" s="13"/>
      <c r="G32" s="13"/>
      <c r="H32" s="13"/>
      <c r="I32" s="13"/>
      <c r="J32" s="13"/>
      <c r="K32" s="13"/>
      <c r="L32" s="13"/>
    </row>
    <row r="33" spans="1:12" ht="9.75" customHeight="1" x14ac:dyDescent="0.3">
      <c r="A33" s="14">
        <v>1244</v>
      </c>
      <c r="B33" s="13" t="s">
        <v>328</v>
      </c>
      <c r="C33" s="84">
        <f>VLOOKUP(A33,'[1]EFE-NOTA'!$A$21:$C$42,3,FALSE)</f>
        <v>3933420</v>
      </c>
      <c r="D33" s="84">
        <v>249764202.3999998</v>
      </c>
      <c r="E33" s="13"/>
      <c r="F33" s="13"/>
      <c r="G33" s="13"/>
      <c r="H33" s="13"/>
      <c r="I33" s="13"/>
      <c r="J33" s="13"/>
      <c r="K33" s="13"/>
      <c r="L33" s="13"/>
    </row>
    <row r="34" spans="1:12" ht="9.75" customHeight="1" x14ac:dyDescent="0.3">
      <c r="A34" s="14">
        <v>1245</v>
      </c>
      <c r="B34" s="13" t="s">
        <v>329</v>
      </c>
      <c r="C34" s="84">
        <f>VLOOKUP(A34,'[1]EFE-NOTA'!$A$21:$C$42,3,FALSE)</f>
        <v>0</v>
      </c>
      <c r="D34" s="84">
        <v>768511.6</v>
      </c>
      <c r="E34" s="13"/>
      <c r="F34" s="13"/>
      <c r="G34" s="13"/>
      <c r="H34" s="13"/>
      <c r="I34" s="13"/>
      <c r="J34" s="13"/>
      <c r="K34" s="13"/>
      <c r="L34" s="13"/>
    </row>
    <row r="35" spans="1:12" ht="9.75" customHeight="1" x14ac:dyDescent="0.3">
      <c r="A35" s="14">
        <v>1246</v>
      </c>
      <c r="B35" s="13" t="s">
        <v>330</v>
      </c>
      <c r="C35" s="84">
        <f>VLOOKUP(A35,'[1]EFE-NOTA'!$A$21:$C$42,3,FALSE)</f>
        <v>5329881.9700000007</v>
      </c>
      <c r="D35" s="84">
        <v>93264860.789999992</v>
      </c>
      <c r="E35" s="13"/>
      <c r="F35" s="13"/>
      <c r="G35" s="13"/>
      <c r="H35" s="13"/>
      <c r="I35" s="13"/>
      <c r="J35" s="13"/>
      <c r="K35" s="13"/>
      <c r="L35" s="13"/>
    </row>
    <row r="36" spans="1:12" ht="9.75" customHeight="1" x14ac:dyDescent="0.3">
      <c r="A36" s="14">
        <v>1247</v>
      </c>
      <c r="B36" s="13" t="s">
        <v>331</v>
      </c>
      <c r="C36" s="84">
        <f>VLOOKUP(A36,'[1]EFE-NOTA'!$A$21:$C$42,3,FALSE)</f>
        <v>0</v>
      </c>
      <c r="D36" s="84">
        <v>0</v>
      </c>
      <c r="E36" s="13"/>
      <c r="F36" s="13"/>
      <c r="G36" s="13"/>
      <c r="H36" s="13"/>
      <c r="I36" s="13"/>
      <c r="J36" s="13"/>
      <c r="K36" s="13"/>
      <c r="L36" s="13"/>
    </row>
    <row r="37" spans="1:12" ht="9.75" customHeight="1" x14ac:dyDescent="0.3">
      <c r="A37" s="14">
        <v>1248</v>
      </c>
      <c r="B37" s="13" t="s">
        <v>332</v>
      </c>
      <c r="C37" s="84">
        <f>VLOOKUP(A37,'[1]EFE-NOTA'!$A$21:$C$42,3,FALSE)</f>
        <v>2500</v>
      </c>
      <c r="D37" s="84">
        <v>920000</v>
      </c>
      <c r="E37" s="13"/>
      <c r="F37" s="13"/>
      <c r="G37" s="13"/>
      <c r="H37" s="13"/>
      <c r="I37" s="13"/>
      <c r="J37" s="13"/>
      <c r="K37" s="13"/>
      <c r="L37" s="13"/>
    </row>
    <row r="38" spans="1:12" ht="9.75" customHeight="1" x14ac:dyDescent="0.3">
      <c r="A38" s="20">
        <v>1250</v>
      </c>
      <c r="B38" s="23" t="s">
        <v>338</v>
      </c>
      <c r="C38" s="90">
        <f>+SUM(C39:C43)</f>
        <v>21193.200000000001</v>
      </c>
      <c r="D38" s="90">
        <f>+SUM(D39:D43)</f>
        <v>11664797.940000003</v>
      </c>
      <c r="E38" s="13"/>
      <c r="F38" s="13"/>
      <c r="G38" s="13"/>
      <c r="H38" s="13"/>
      <c r="I38" s="13"/>
      <c r="J38" s="13"/>
      <c r="K38" s="13"/>
      <c r="L38" s="13"/>
    </row>
    <row r="39" spans="1:12" ht="9.75" customHeight="1" x14ac:dyDescent="0.3">
      <c r="A39" s="14">
        <v>1251</v>
      </c>
      <c r="B39" s="13" t="s">
        <v>339</v>
      </c>
      <c r="C39" s="84">
        <f>VLOOKUP(A39,'[1]EFE-NOTA'!$A$21:$C$42,3,FALSE)</f>
        <v>0</v>
      </c>
      <c r="D39" s="84">
        <v>0</v>
      </c>
      <c r="E39" s="13"/>
      <c r="F39" s="13"/>
      <c r="G39" s="13"/>
      <c r="H39" s="13"/>
      <c r="I39" s="13"/>
      <c r="J39" s="13"/>
      <c r="K39" s="13"/>
      <c r="L39" s="13"/>
    </row>
    <row r="40" spans="1:12" ht="9.75" customHeight="1" x14ac:dyDescent="0.3">
      <c r="A40" s="14">
        <v>1252</v>
      </c>
      <c r="B40" s="13" t="s">
        <v>340</v>
      </c>
      <c r="C40" s="84">
        <f>VLOOKUP(A40,'[1]EFE-NOTA'!$A$21:$C$42,3,FALSE)</f>
        <v>0</v>
      </c>
      <c r="D40" s="84">
        <v>0</v>
      </c>
      <c r="E40" s="13"/>
      <c r="F40" s="13"/>
      <c r="G40" s="13"/>
      <c r="H40" s="13"/>
      <c r="I40" s="13"/>
      <c r="J40" s="13"/>
      <c r="K40" s="13"/>
      <c r="L40" s="13"/>
    </row>
    <row r="41" spans="1:12" ht="9.75" customHeight="1" x14ac:dyDescent="0.3">
      <c r="A41" s="14">
        <v>1253</v>
      </c>
      <c r="B41" s="13" t="s">
        <v>341</v>
      </c>
      <c r="C41" s="84">
        <f>VLOOKUP(A41,'[1]EFE-NOTA'!$A$21:$C$42,3,FALSE)</f>
        <v>0</v>
      </c>
      <c r="D41" s="84">
        <v>0</v>
      </c>
      <c r="E41" s="13"/>
      <c r="F41" s="13"/>
      <c r="G41" s="13"/>
      <c r="H41" s="13"/>
      <c r="I41" s="13"/>
      <c r="J41" s="13"/>
      <c r="K41" s="13"/>
      <c r="L41" s="13"/>
    </row>
    <row r="42" spans="1:12" ht="9.75" customHeight="1" x14ac:dyDescent="0.3">
      <c r="A42" s="14">
        <v>1254</v>
      </c>
      <c r="B42" s="13" t="s">
        <v>342</v>
      </c>
      <c r="C42" s="84">
        <f>VLOOKUP(A42,'[1]EFE-NOTA'!$A$21:$C$42,3,FALSE)</f>
        <v>21193.200000000001</v>
      </c>
      <c r="D42" s="84">
        <v>11664797.940000003</v>
      </c>
      <c r="E42" s="13"/>
      <c r="F42" s="13"/>
      <c r="G42" s="13"/>
      <c r="H42" s="13"/>
      <c r="I42" s="13"/>
      <c r="J42" s="13"/>
      <c r="K42" s="13"/>
      <c r="L42" s="13"/>
    </row>
    <row r="43" spans="1:12" ht="9.75" customHeight="1" x14ac:dyDescent="0.3">
      <c r="A43" s="14">
        <v>1259</v>
      </c>
      <c r="B43" s="13" t="s">
        <v>343</v>
      </c>
      <c r="C43" s="84">
        <f>VLOOKUP(A43,'[1]EFE-NOTA'!$A$21:$C$42,3,FALSE)</f>
        <v>0</v>
      </c>
      <c r="D43" s="84">
        <v>0</v>
      </c>
      <c r="E43" s="13"/>
      <c r="F43" s="13"/>
      <c r="G43" s="13"/>
      <c r="H43" s="13"/>
      <c r="I43" s="13"/>
      <c r="J43" s="13"/>
      <c r="K43" s="13"/>
      <c r="L43" s="13"/>
    </row>
    <row r="44" spans="1:12" ht="9.75" customHeight="1" x14ac:dyDescent="0.3">
      <c r="A44" s="14"/>
      <c r="B44" s="21" t="s">
        <v>452</v>
      </c>
      <c r="C44" s="90">
        <f t="shared" ref="C44:D44" si="0">C21+C29+C38</f>
        <v>499246183.63000017</v>
      </c>
      <c r="D44" s="90">
        <f t="shared" si="0"/>
        <v>2125156179.2200031</v>
      </c>
      <c r="E44" s="13"/>
      <c r="F44" s="13"/>
      <c r="G44" s="13"/>
      <c r="H44" s="13"/>
      <c r="I44" s="13"/>
      <c r="J44" s="13"/>
      <c r="K44" s="13"/>
      <c r="L44" s="13"/>
    </row>
    <row r="45" spans="1:12" ht="9.75" customHeight="1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9.75" customHeight="1" x14ac:dyDescent="0.3">
      <c r="A46" s="56" t="s">
        <v>453</v>
      </c>
      <c r="B46" s="56"/>
      <c r="C46" s="56"/>
      <c r="D46" s="56"/>
      <c r="E46" s="13"/>
      <c r="F46" s="13"/>
      <c r="G46" s="13"/>
      <c r="H46" s="13"/>
      <c r="I46" s="13"/>
      <c r="J46" s="13"/>
      <c r="K46" s="13"/>
      <c r="L46" s="13"/>
    </row>
    <row r="47" spans="1:12" ht="9.75" customHeight="1" x14ac:dyDescent="0.3">
      <c r="A47" s="57" t="s">
        <v>69</v>
      </c>
      <c r="B47" s="57" t="s">
        <v>70</v>
      </c>
      <c r="C47" s="62">
        <v>2025</v>
      </c>
      <c r="D47" s="62">
        <v>2024</v>
      </c>
      <c r="E47" s="13"/>
      <c r="F47" s="13"/>
      <c r="G47" s="13"/>
      <c r="H47" s="13"/>
      <c r="I47" s="13"/>
      <c r="J47" s="13"/>
      <c r="K47" s="13"/>
      <c r="L47" s="13"/>
    </row>
    <row r="48" spans="1:12" ht="11.25" customHeight="1" x14ac:dyDescent="0.3">
      <c r="A48" s="20">
        <v>3210</v>
      </c>
      <c r="B48" s="23" t="s">
        <v>454</v>
      </c>
      <c r="C48" s="90">
        <v>1545186383.0299993</v>
      </c>
      <c r="D48" s="90">
        <v>1052205335.8000154</v>
      </c>
      <c r="E48" s="13"/>
      <c r="F48" s="13"/>
      <c r="G48" s="13"/>
      <c r="H48" s="13"/>
      <c r="I48" s="13"/>
      <c r="J48" s="13"/>
      <c r="K48" s="13"/>
      <c r="L48" s="13"/>
    </row>
    <row r="49" spans="1:12" ht="11.25" customHeight="1" x14ac:dyDescent="0.3">
      <c r="A49" s="14"/>
      <c r="B49" s="21" t="s">
        <v>455</v>
      </c>
      <c r="C49" s="90">
        <f>+C50+C62+C90+C93+C99</f>
        <v>116296620.29999997</v>
      </c>
      <c r="D49" s="90">
        <f>+D50+D62+D90+D93+D99</f>
        <v>1296134364.7499964</v>
      </c>
      <c r="E49" s="13"/>
      <c r="F49" s="13"/>
      <c r="G49" s="13"/>
      <c r="H49" s="13"/>
      <c r="I49" s="13"/>
      <c r="J49" s="13"/>
      <c r="K49" s="13"/>
      <c r="L49" s="13"/>
    </row>
    <row r="50" spans="1:12" ht="11.25" customHeight="1" x14ac:dyDescent="0.3">
      <c r="A50" s="20">
        <v>5400</v>
      </c>
      <c r="B50" s="23" t="s">
        <v>218</v>
      </c>
      <c r="C50" s="90">
        <f>+C51+C53+C55+C57+C59</f>
        <v>35814195.090000004</v>
      </c>
      <c r="D50" s="90">
        <f>+D51+D53+D55+D57+D59</f>
        <v>168970742.80000001</v>
      </c>
      <c r="E50" s="13"/>
      <c r="F50" s="13"/>
      <c r="G50" s="13"/>
      <c r="H50" s="13"/>
      <c r="I50" s="13"/>
      <c r="J50" s="13"/>
      <c r="K50" s="13"/>
      <c r="L50" s="13"/>
    </row>
    <row r="51" spans="1:12" ht="11.25" customHeight="1" x14ac:dyDescent="0.3">
      <c r="A51" s="14">
        <v>5410</v>
      </c>
      <c r="B51" s="13" t="s">
        <v>456</v>
      </c>
      <c r="C51" s="90">
        <f>+SUM(C52)</f>
        <v>35814195.090000004</v>
      </c>
      <c r="D51" s="90">
        <f>+SUM(D52)</f>
        <v>168540173.40000001</v>
      </c>
      <c r="E51" s="13"/>
      <c r="F51" s="13"/>
      <c r="G51" s="13"/>
      <c r="H51" s="13"/>
      <c r="I51" s="13"/>
      <c r="J51" s="13"/>
      <c r="K51" s="13"/>
      <c r="L51" s="13"/>
    </row>
    <row r="52" spans="1:12" ht="11.25" customHeight="1" x14ac:dyDescent="0.3">
      <c r="A52" s="14">
        <v>5411</v>
      </c>
      <c r="B52" s="13" t="s">
        <v>220</v>
      </c>
      <c r="C52" s="84">
        <v>35814195.090000004</v>
      </c>
      <c r="D52" s="84">
        <v>168540173.40000001</v>
      </c>
      <c r="E52" s="13"/>
      <c r="F52" s="13"/>
      <c r="G52" s="13"/>
      <c r="H52" s="13"/>
      <c r="I52" s="13"/>
      <c r="J52" s="13"/>
      <c r="K52" s="13"/>
      <c r="L52" s="13"/>
    </row>
    <row r="53" spans="1:12" ht="11.25" customHeight="1" x14ac:dyDescent="0.3">
      <c r="A53" s="14">
        <v>5420</v>
      </c>
      <c r="B53" s="13" t="s">
        <v>457</v>
      </c>
      <c r="C53" s="84">
        <f>C54</f>
        <v>0</v>
      </c>
      <c r="D53" s="90">
        <f>+D54</f>
        <v>0</v>
      </c>
      <c r="E53" s="13"/>
      <c r="F53" s="13"/>
      <c r="G53" s="13"/>
      <c r="H53" s="13"/>
      <c r="I53" s="13"/>
      <c r="J53" s="13"/>
      <c r="K53" s="13"/>
      <c r="L53" s="13"/>
    </row>
    <row r="54" spans="1:12" ht="11.25" customHeight="1" x14ac:dyDescent="0.3">
      <c r="A54" s="14">
        <v>5421</v>
      </c>
      <c r="B54" s="13" t="s">
        <v>223</v>
      </c>
      <c r="C54" s="84">
        <v>0</v>
      </c>
      <c r="D54" s="84">
        <v>0</v>
      </c>
      <c r="E54" s="13"/>
      <c r="F54" s="13"/>
      <c r="G54" s="13"/>
      <c r="H54" s="13"/>
      <c r="I54" s="13"/>
      <c r="J54" s="13"/>
      <c r="K54" s="13"/>
      <c r="L54" s="13"/>
    </row>
    <row r="55" spans="1:12" ht="11.25" customHeight="1" x14ac:dyDescent="0.3">
      <c r="A55" s="14">
        <v>5430</v>
      </c>
      <c r="B55" s="13" t="s">
        <v>458</v>
      </c>
      <c r="C55" s="84">
        <f>C56</f>
        <v>0</v>
      </c>
      <c r="D55" s="90">
        <f>+D56</f>
        <v>107535.4</v>
      </c>
      <c r="E55" s="13"/>
      <c r="F55" s="13"/>
      <c r="G55" s="13"/>
      <c r="H55" s="13"/>
      <c r="I55" s="13"/>
      <c r="J55" s="13"/>
      <c r="K55" s="13"/>
      <c r="L55" s="13"/>
    </row>
    <row r="56" spans="1:12" ht="11.25" customHeight="1" x14ac:dyDescent="0.3">
      <c r="A56" s="14">
        <v>5431</v>
      </c>
      <c r="B56" s="13" t="s">
        <v>226</v>
      </c>
      <c r="C56" s="84">
        <v>0</v>
      </c>
      <c r="D56" s="84">
        <v>107535.4</v>
      </c>
      <c r="E56" s="13"/>
      <c r="F56" s="13"/>
      <c r="G56" s="13"/>
      <c r="H56" s="13"/>
      <c r="I56" s="13"/>
      <c r="J56" s="13"/>
      <c r="K56" s="13"/>
      <c r="L56" s="13"/>
    </row>
    <row r="57" spans="1:12" ht="11.25" customHeight="1" x14ac:dyDescent="0.3">
      <c r="A57" s="14">
        <v>5440</v>
      </c>
      <c r="B57" s="13" t="s">
        <v>459</v>
      </c>
      <c r="C57" s="84">
        <f>C58</f>
        <v>0</v>
      </c>
      <c r="D57" s="90">
        <f>+SUM(D58)</f>
        <v>323034</v>
      </c>
      <c r="E57" s="13"/>
      <c r="F57" s="13"/>
      <c r="G57" s="13"/>
      <c r="H57" s="13"/>
      <c r="I57" s="13"/>
      <c r="J57" s="13"/>
      <c r="K57" s="13"/>
      <c r="L57" s="13"/>
    </row>
    <row r="58" spans="1:12" ht="11.25" customHeight="1" x14ac:dyDescent="0.3">
      <c r="A58" s="14">
        <v>5441</v>
      </c>
      <c r="B58" s="13" t="s">
        <v>459</v>
      </c>
      <c r="C58" s="84">
        <v>0</v>
      </c>
      <c r="D58" s="84">
        <v>323034</v>
      </c>
      <c r="E58" s="13"/>
      <c r="F58" s="13"/>
      <c r="G58" s="13"/>
      <c r="H58" s="13"/>
      <c r="I58" s="13"/>
      <c r="J58" s="13"/>
      <c r="K58" s="13"/>
      <c r="L58" s="13"/>
    </row>
    <row r="59" spans="1:12" ht="11.25" customHeight="1" x14ac:dyDescent="0.3">
      <c r="A59" s="14">
        <v>5450</v>
      </c>
      <c r="B59" s="13" t="s">
        <v>460</v>
      </c>
      <c r="C59" s="84">
        <f>SUM(C60:C61)</f>
        <v>0</v>
      </c>
      <c r="D59" s="90">
        <f>+SUM(D60:D61)</f>
        <v>0</v>
      </c>
      <c r="E59" s="13"/>
      <c r="F59" s="13"/>
      <c r="G59" s="13"/>
      <c r="H59" s="13"/>
      <c r="I59" s="13"/>
      <c r="J59" s="13"/>
      <c r="K59" s="13"/>
      <c r="L59" s="13"/>
    </row>
    <row r="60" spans="1:12" ht="11.25" customHeight="1" x14ac:dyDescent="0.3">
      <c r="A60" s="14">
        <v>5451</v>
      </c>
      <c r="B60" s="13" t="s">
        <v>230</v>
      </c>
      <c r="C60" s="84">
        <v>0</v>
      </c>
      <c r="D60" s="84">
        <v>0</v>
      </c>
      <c r="E60" s="13"/>
      <c r="F60" s="13"/>
      <c r="G60" s="13"/>
      <c r="H60" s="13"/>
      <c r="I60" s="13"/>
      <c r="J60" s="13"/>
      <c r="K60" s="13"/>
      <c r="L60" s="13"/>
    </row>
    <row r="61" spans="1:12" ht="11.25" customHeight="1" x14ac:dyDescent="0.3">
      <c r="A61" s="14">
        <v>5452</v>
      </c>
      <c r="B61" s="13" t="s">
        <v>231</v>
      </c>
      <c r="C61" s="84">
        <v>0</v>
      </c>
      <c r="D61" s="84">
        <v>0</v>
      </c>
      <c r="E61" s="13"/>
      <c r="F61" s="13"/>
      <c r="G61" s="13"/>
      <c r="H61" s="13"/>
      <c r="I61" s="13"/>
      <c r="J61" s="13"/>
      <c r="K61" s="13"/>
      <c r="L61" s="13"/>
    </row>
    <row r="62" spans="1:12" ht="11.25" customHeight="1" x14ac:dyDescent="0.3">
      <c r="A62" s="20">
        <v>5500</v>
      </c>
      <c r="B62" s="23" t="s">
        <v>232</v>
      </c>
      <c r="C62" s="90">
        <f>+C63+C72+C75+C81</f>
        <v>71404951.580000013</v>
      </c>
      <c r="D62" s="90">
        <f>+D63+D72+D75+D81</f>
        <v>578603117.10000002</v>
      </c>
      <c r="E62" s="13"/>
      <c r="F62" s="13"/>
      <c r="G62" s="13"/>
      <c r="H62" s="13"/>
      <c r="I62" s="13"/>
      <c r="J62" s="13"/>
      <c r="K62" s="13"/>
      <c r="L62" s="13"/>
    </row>
    <row r="63" spans="1:12" ht="11.25" customHeight="1" x14ac:dyDescent="0.3">
      <c r="A63" s="20">
        <v>5510</v>
      </c>
      <c r="B63" s="23" t="s">
        <v>233</v>
      </c>
      <c r="C63" s="90">
        <f>SUM(C64:C71)</f>
        <v>69944633.580000013</v>
      </c>
      <c r="D63" s="90">
        <f>+SUM(D64:D71)</f>
        <v>428675679.63999999</v>
      </c>
      <c r="E63" s="13"/>
      <c r="F63" s="13"/>
      <c r="G63" s="13"/>
      <c r="H63" s="13"/>
      <c r="I63" s="13"/>
      <c r="J63" s="13"/>
      <c r="K63" s="13"/>
      <c r="L63" s="13"/>
    </row>
    <row r="64" spans="1:12" ht="11.25" customHeight="1" x14ac:dyDescent="0.3">
      <c r="A64" s="14">
        <v>5511</v>
      </c>
      <c r="B64" s="13" t="s">
        <v>234</v>
      </c>
      <c r="C64" s="84">
        <v>0</v>
      </c>
      <c r="D64" s="84">
        <v>978550.87</v>
      </c>
      <c r="E64" s="13"/>
      <c r="F64" s="13"/>
      <c r="G64" s="13"/>
      <c r="H64" s="13"/>
      <c r="I64" s="13"/>
      <c r="J64" s="13"/>
      <c r="K64" s="13"/>
      <c r="L64" s="13"/>
    </row>
    <row r="65" spans="1:12" ht="11.25" customHeight="1" x14ac:dyDescent="0.3">
      <c r="A65" s="14">
        <v>5512</v>
      </c>
      <c r="B65" s="13" t="s">
        <v>235</v>
      </c>
      <c r="C65" s="84">
        <v>0</v>
      </c>
      <c r="D65" s="84">
        <v>0</v>
      </c>
      <c r="E65" s="13"/>
      <c r="F65" s="13"/>
      <c r="G65" s="13"/>
      <c r="H65" s="13"/>
      <c r="I65" s="13"/>
      <c r="J65" s="13"/>
      <c r="K65" s="13"/>
      <c r="L65" s="13"/>
    </row>
    <row r="66" spans="1:12" ht="11.25" customHeight="1" x14ac:dyDescent="0.3">
      <c r="A66" s="14">
        <v>5513</v>
      </c>
      <c r="B66" s="13" t="s">
        <v>236</v>
      </c>
      <c r="C66" s="84">
        <v>17836692.309999999</v>
      </c>
      <c r="D66" s="84">
        <v>51087301</v>
      </c>
      <c r="E66" s="13"/>
      <c r="F66" s="13"/>
      <c r="G66" s="13"/>
      <c r="H66" s="13"/>
      <c r="I66" s="13"/>
      <c r="J66" s="13"/>
      <c r="K66" s="13"/>
      <c r="L66" s="13"/>
    </row>
    <row r="67" spans="1:12" ht="11.25" customHeight="1" x14ac:dyDescent="0.3">
      <c r="A67" s="14">
        <v>5514</v>
      </c>
      <c r="B67" s="13" t="s">
        <v>237</v>
      </c>
      <c r="C67" s="84">
        <v>0</v>
      </c>
      <c r="D67" s="84">
        <v>0</v>
      </c>
      <c r="E67" s="13"/>
      <c r="F67" s="13"/>
      <c r="G67" s="13"/>
      <c r="H67" s="13"/>
      <c r="I67" s="13"/>
      <c r="J67" s="13"/>
      <c r="K67" s="13"/>
      <c r="L67" s="13"/>
    </row>
    <row r="68" spans="1:12" ht="11.25" customHeight="1" x14ac:dyDescent="0.3">
      <c r="A68" s="14">
        <v>5515</v>
      </c>
      <c r="B68" s="13" t="s">
        <v>238</v>
      </c>
      <c r="C68" s="84">
        <v>46733828.410000011</v>
      </c>
      <c r="D68" s="84">
        <v>155015109.46999997</v>
      </c>
      <c r="E68" s="13"/>
      <c r="F68" s="13"/>
      <c r="G68" s="13"/>
      <c r="H68" s="13"/>
      <c r="I68" s="13"/>
      <c r="J68" s="13"/>
      <c r="K68" s="13"/>
      <c r="L68" s="13"/>
    </row>
    <row r="69" spans="1:12" ht="11.25" customHeight="1" x14ac:dyDescent="0.3">
      <c r="A69" s="14">
        <v>5516</v>
      </c>
      <c r="B69" s="13" t="s">
        <v>239</v>
      </c>
      <c r="C69" s="84">
        <v>49216.68</v>
      </c>
      <c r="D69" s="84">
        <v>13116.66</v>
      </c>
      <c r="E69" s="13"/>
      <c r="F69" s="13"/>
      <c r="G69" s="13"/>
      <c r="H69" s="13"/>
      <c r="I69" s="13"/>
      <c r="J69" s="13"/>
      <c r="K69" s="13"/>
      <c r="L69" s="13"/>
    </row>
    <row r="70" spans="1:12" ht="11.25" customHeight="1" x14ac:dyDescent="0.3">
      <c r="A70" s="14">
        <v>5517</v>
      </c>
      <c r="B70" s="13" t="s">
        <v>240</v>
      </c>
      <c r="C70" s="84">
        <v>1657480.28</v>
      </c>
      <c r="D70" s="84">
        <v>14709607.039999999</v>
      </c>
      <c r="E70" s="13"/>
      <c r="F70" s="13"/>
      <c r="G70" s="13"/>
      <c r="H70" s="13"/>
      <c r="I70" s="13"/>
      <c r="J70" s="13"/>
      <c r="K70" s="13"/>
      <c r="L70" s="13"/>
    </row>
    <row r="71" spans="1:12" ht="11.25" customHeight="1" x14ac:dyDescent="0.3">
      <c r="A71" s="14">
        <v>5518</v>
      </c>
      <c r="B71" s="13" t="s">
        <v>241</v>
      </c>
      <c r="C71" s="84">
        <v>3667415.9</v>
      </c>
      <c r="D71" s="84">
        <v>206871994.59999999</v>
      </c>
      <c r="E71" s="13"/>
      <c r="F71" s="13"/>
      <c r="G71" s="13"/>
      <c r="H71" s="13"/>
      <c r="I71" s="13"/>
      <c r="J71" s="13"/>
      <c r="K71" s="13"/>
      <c r="L71" s="13"/>
    </row>
    <row r="72" spans="1:12" ht="11.25" customHeight="1" x14ac:dyDescent="0.3">
      <c r="A72" s="20">
        <v>5520</v>
      </c>
      <c r="B72" s="23" t="s">
        <v>242</v>
      </c>
      <c r="C72" s="90">
        <f>SUM(C73:C74)</f>
        <v>1460000</v>
      </c>
      <c r="D72" s="90">
        <f>+SUM(D73:D74)</f>
        <v>149925000</v>
      </c>
      <c r="E72" s="13"/>
      <c r="F72" s="13"/>
      <c r="G72" s="13"/>
      <c r="H72" s="13"/>
      <c r="I72" s="13"/>
      <c r="J72" s="13"/>
      <c r="K72" s="13"/>
      <c r="L72" s="13"/>
    </row>
    <row r="73" spans="1:12" ht="11.25" customHeight="1" x14ac:dyDescent="0.3">
      <c r="A73" s="14">
        <v>5521</v>
      </c>
      <c r="B73" s="13" t="s">
        <v>243</v>
      </c>
      <c r="C73" s="84">
        <v>1460000</v>
      </c>
      <c r="D73" s="84">
        <v>149925000</v>
      </c>
      <c r="E73" s="13"/>
      <c r="F73" s="13"/>
      <c r="G73" s="13"/>
      <c r="H73" s="13"/>
      <c r="I73" s="13"/>
      <c r="J73" s="13"/>
      <c r="K73" s="13"/>
      <c r="L73" s="13"/>
    </row>
    <row r="74" spans="1:12" ht="11.25" customHeight="1" x14ac:dyDescent="0.3">
      <c r="A74" s="14">
        <v>5522</v>
      </c>
      <c r="B74" s="13" t="s">
        <v>244</v>
      </c>
      <c r="C74" s="84">
        <v>0</v>
      </c>
      <c r="D74" s="84">
        <v>0</v>
      </c>
      <c r="E74" s="13"/>
      <c r="F74" s="13"/>
      <c r="G74" s="13"/>
      <c r="H74" s="13"/>
      <c r="I74" s="13"/>
      <c r="J74" s="13"/>
      <c r="K74" s="13"/>
      <c r="L74" s="13"/>
    </row>
    <row r="75" spans="1:12" ht="11.25" customHeight="1" x14ac:dyDescent="0.3">
      <c r="A75" s="20">
        <v>5530</v>
      </c>
      <c r="B75" s="23" t="s">
        <v>245</v>
      </c>
      <c r="C75" s="95">
        <f>SUM(C76:C80)</f>
        <v>318</v>
      </c>
      <c r="D75" s="90">
        <f>+SUM(D76:D80)</f>
        <v>2437.46</v>
      </c>
      <c r="E75" s="13"/>
      <c r="F75" s="13"/>
      <c r="G75" s="13"/>
      <c r="H75" s="13"/>
      <c r="I75" s="13"/>
      <c r="J75" s="13"/>
      <c r="K75" s="13"/>
      <c r="L75" s="13"/>
    </row>
    <row r="76" spans="1:12" ht="11.25" customHeight="1" x14ac:dyDescent="0.3">
      <c r="A76" s="14">
        <v>5531</v>
      </c>
      <c r="B76" s="13" t="s">
        <v>246</v>
      </c>
      <c r="C76" s="84">
        <v>0</v>
      </c>
      <c r="D76" s="84">
        <v>0</v>
      </c>
      <c r="E76" s="13"/>
      <c r="F76" s="13"/>
      <c r="G76" s="13"/>
      <c r="H76" s="13"/>
      <c r="I76" s="13"/>
      <c r="J76" s="13"/>
      <c r="K76" s="13"/>
      <c r="L76" s="13"/>
    </row>
    <row r="77" spans="1:12" ht="11.25" customHeight="1" x14ac:dyDescent="0.3">
      <c r="A77" s="14">
        <v>5532</v>
      </c>
      <c r="B77" s="13" t="s">
        <v>247</v>
      </c>
      <c r="C77" s="84">
        <v>0</v>
      </c>
      <c r="D77" s="84">
        <v>0</v>
      </c>
      <c r="E77" s="13"/>
      <c r="F77" s="13"/>
      <c r="G77" s="13"/>
      <c r="H77" s="13"/>
      <c r="I77" s="13"/>
      <c r="J77" s="13"/>
      <c r="K77" s="13"/>
      <c r="L77" s="13"/>
    </row>
    <row r="78" spans="1:12" ht="11.25" customHeight="1" x14ac:dyDescent="0.3">
      <c r="A78" s="14">
        <v>5533</v>
      </c>
      <c r="B78" s="13" t="s">
        <v>248</v>
      </c>
      <c r="C78" s="84">
        <v>0</v>
      </c>
      <c r="D78" s="84">
        <v>0</v>
      </c>
      <c r="E78" s="13"/>
      <c r="F78" s="13"/>
      <c r="G78" s="13"/>
      <c r="H78" s="13"/>
      <c r="I78" s="13"/>
      <c r="J78" s="13"/>
      <c r="K78" s="13"/>
      <c r="L78" s="13"/>
    </row>
    <row r="79" spans="1:12" ht="11.25" customHeight="1" x14ac:dyDescent="0.3">
      <c r="A79" s="14">
        <v>5534</v>
      </c>
      <c r="B79" s="13" t="s">
        <v>249</v>
      </c>
      <c r="C79" s="84">
        <v>0</v>
      </c>
      <c r="D79" s="84">
        <v>0</v>
      </c>
      <c r="E79" s="13"/>
      <c r="F79" s="13"/>
      <c r="G79" s="13"/>
      <c r="H79" s="13"/>
      <c r="I79" s="13"/>
      <c r="J79" s="13"/>
      <c r="K79" s="13"/>
      <c r="L79" s="13"/>
    </row>
    <row r="80" spans="1:12" ht="11.25" customHeight="1" x14ac:dyDescent="0.3">
      <c r="A80" s="14">
        <v>5535</v>
      </c>
      <c r="B80" s="13" t="s">
        <v>250</v>
      </c>
      <c r="C80" s="84">
        <v>318</v>
      </c>
      <c r="D80" s="84">
        <v>2437.46</v>
      </c>
      <c r="E80" s="13"/>
      <c r="F80" s="13"/>
      <c r="G80" s="13"/>
      <c r="H80" s="13"/>
      <c r="I80" s="13"/>
      <c r="J80" s="13"/>
      <c r="K80" s="13"/>
      <c r="L80" s="13"/>
    </row>
    <row r="81" spans="1:12" ht="11.25" customHeight="1" x14ac:dyDescent="0.3">
      <c r="A81" s="20">
        <v>5590</v>
      </c>
      <c r="B81" s="23" t="s">
        <v>251</v>
      </c>
      <c r="C81" s="84">
        <f>SUM(C82:C89)</f>
        <v>0</v>
      </c>
      <c r="D81" s="84">
        <f>+SUM(D82:D89)</f>
        <v>0</v>
      </c>
      <c r="E81" s="13"/>
      <c r="F81" s="13"/>
      <c r="G81" s="13"/>
      <c r="H81" s="13"/>
      <c r="I81" s="13"/>
      <c r="J81" s="13"/>
      <c r="K81" s="13"/>
      <c r="L81" s="13"/>
    </row>
    <row r="82" spans="1:12" ht="11.25" customHeight="1" x14ac:dyDescent="0.3">
      <c r="A82" s="14">
        <v>5591</v>
      </c>
      <c r="B82" s="13" t="s">
        <v>252</v>
      </c>
      <c r="C82" s="84">
        <v>0</v>
      </c>
      <c r="D82" s="84">
        <v>0</v>
      </c>
      <c r="E82" s="13"/>
      <c r="F82" s="13"/>
      <c r="G82" s="13"/>
      <c r="H82" s="13"/>
      <c r="I82" s="13"/>
      <c r="J82" s="13"/>
      <c r="K82" s="13"/>
      <c r="L82" s="13"/>
    </row>
    <row r="83" spans="1:12" ht="11.25" customHeight="1" x14ac:dyDescent="0.3">
      <c r="A83" s="14">
        <v>5592</v>
      </c>
      <c r="B83" s="13" t="s">
        <v>253</v>
      </c>
      <c r="C83" s="84">
        <v>0</v>
      </c>
      <c r="D83" s="84">
        <v>0</v>
      </c>
      <c r="E83" s="13"/>
      <c r="F83" s="13"/>
      <c r="G83" s="13"/>
      <c r="H83" s="13"/>
      <c r="I83" s="13"/>
      <c r="J83" s="13"/>
      <c r="K83" s="13"/>
      <c r="L83" s="13"/>
    </row>
    <row r="84" spans="1:12" ht="11.25" customHeight="1" x14ac:dyDescent="0.3">
      <c r="A84" s="14">
        <v>5593</v>
      </c>
      <c r="B84" s="13" t="s">
        <v>254</v>
      </c>
      <c r="C84" s="84">
        <v>0</v>
      </c>
      <c r="D84" s="84">
        <v>0</v>
      </c>
      <c r="E84" s="13"/>
      <c r="F84" s="13"/>
      <c r="G84" s="13"/>
      <c r="H84" s="13"/>
      <c r="I84" s="13"/>
      <c r="J84" s="13"/>
      <c r="K84" s="13"/>
      <c r="L84" s="13"/>
    </row>
    <row r="85" spans="1:12" ht="11.25" customHeight="1" x14ac:dyDescent="0.3">
      <c r="A85" s="14">
        <v>5594</v>
      </c>
      <c r="B85" s="13" t="s">
        <v>461</v>
      </c>
      <c r="C85" s="84">
        <v>0</v>
      </c>
      <c r="D85" s="84">
        <v>0</v>
      </c>
      <c r="E85" s="13"/>
      <c r="F85" s="13"/>
      <c r="G85" s="13"/>
      <c r="H85" s="13"/>
      <c r="I85" s="13"/>
      <c r="J85" s="13"/>
      <c r="K85" s="13"/>
      <c r="L85" s="13"/>
    </row>
    <row r="86" spans="1:12" ht="11.25" customHeight="1" x14ac:dyDescent="0.3">
      <c r="A86" s="14">
        <v>5595</v>
      </c>
      <c r="B86" s="13" t="s">
        <v>256</v>
      </c>
      <c r="C86" s="84">
        <v>0</v>
      </c>
      <c r="D86" s="84">
        <v>0</v>
      </c>
      <c r="E86" s="13"/>
      <c r="F86" s="13"/>
      <c r="G86" s="13"/>
      <c r="H86" s="13"/>
      <c r="I86" s="13"/>
      <c r="J86" s="13"/>
      <c r="K86" s="13"/>
      <c r="L86" s="13"/>
    </row>
    <row r="87" spans="1:12" ht="11.25" customHeight="1" x14ac:dyDescent="0.3">
      <c r="A87" s="14">
        <v>5596</v>
      </c>
      <c r="B87" s="13" t="s">
        <v>148</v>
      </c>
      <c r="C87" s="84">
        <v>0</v>
      </c>
      <c r="D87" s="84">
        <v>0</v>
      </c>
      <c r="E87" s="13"/>
      <c r="F87" s="13"/>
      <c r="G87" s="13"/>
      <c r="H87" s="13"/>
      <c r="I87" s="13"/>
      <c r="J87" s="13"/>
      <c r="K87" s="13"/>
      <c r="L87" s="13"/>
    </row>
    <row r="88" spans="1:12" ht="11.25" customHeight="1" x14ac:dyDescent="0.3">
      <c r="A88" s="14">
        <v>5597</v>
      </c>
      <c r="B88" s="13" t="s">
        <v>257</v>
      </c>
      <c r="C88" s="84">
        <v>0</v>
      </c>
      <c r="D88" s="84">
        <v>0</v>
      </c>
      <c r="E88" s="13"/>
      <c r="F88" s="13"/>
      <c r="G88" s="13"/>
      <c r="H88" s="13"/>
      <c r="I88" s="13"/>
      <c r="J88" s="13"/>
      <c r="K88" s="13"/>
      <c r="L88" s="13"/>
    </row>
    <row r="89" spans="1:12" ht="11.25" customHeight="1" x14ac:dyDescent="0.3">
      <c r="A89" s="14">
        <v>5599</v>
      </c>
      <c r="B89" s="13" t="s">
        <v>259</v>
      </c>
      <c r="C89" s="84">
        <v>0</v>
      </c>
      <c r="D89" s="84">
        <v>0</v>
      </c>
      <c r="E89" s="13"/>
      <c r="F89" s="13"/>
      <c r="G89" s="13"/>
      <c r="H89" s="13"/>
      <c r="I89" s="13"/>
      <c r="J89" s="13"/>
      <c r="K89" s="13"/>
      <c r="L89" s="13"/>
    </row>
    <row r="90" spans="1:12" ht="11.25" customHeight="1" x14ac:dyDescent="0.3">
      <c r="A90" s="20">
        <v>5600</v>
      </c>
      <c r="B90" s="23" t="s">
        <v>260</v>
      </c>
      <c r="C90" s="90">
        <f>+C91</f>
        <v>167487.49</v>
      </c>
      <c r="D90" s="90">
        <f>+D91</f>
        <v>476163000.28000003</v>
      </c>
      <c r="E90" s="13"/>
      <c r="F90" s="13"/>
      <c r="G90" s="13"/>
      <c r="H90" s="13"/>
      <c r="I90" s="13"/>
      <c r="J90" s="13"/>
      <c r="K90" s="13"/>
      <c r="L90" s="13"/>
    </row>
    <row r="91" spans="1:12" ht="11.25" customHeight="1" x14ac:dyDescent="0.3">
      <c r="A91" s="20">
        <v>5610</v>
      </c>
      <c r="B91" s="23" t="s">
        <v>261</v>
      </c>
      <c r="C91" s="90">
        <f>+C92</f>
        <v>167487.49</v>
      </c>
      <c r="D91" s="90">
        <f>+D92</f>
        <v>476163000.28000003</v>
      </c>
      <c r="E91" s="13"/>
      <c r="F91" s="13"/>
      <c r="G91" s="13"/>
      <c r="H91" s="13"/>
      <c r="I91" s="13"/>
      <c r="J91" s="13"/>
      <c r="K91" s="13"/>
      <c r="L91" s="13"/>
    </row>
    <row r="92" spans="1:12" ht="11.25" customHeight="1" x14ac:dyDescent="0.3">
      <c r="A92" s="14">
        <v>5611</v>
      </c>
      <c r="B92" s="13" t="s">
        <v>262</v>
      </c>
      <c r="C92" s="84">
        <v>167487.49</v>
      </c>
      <c r="D92" s="84">
        <v>476163000.28000003</v>
      </c>
      <c r="E92" s="13"/>
      <c r="F92" s="13"/>
      <c r="G92" s="13"/>
      <c r="H92" s="13"/>
      <c r="I92" s="13"/>
      <c r="J92" s="13"/>
      <c r="K92" s="13"/>
      <c r="L92" s="13"/>
    </row>
    <row r="93" spans="1:12" ht="11.25" customHeight="1" x14ac:dyDescent="0.3">
      <c r="A93" s="20">
        <v>2110</v>
      </c>
      <c r="B93" s="24" t="s">
        <v>462</v>
      </c>
      <c r="C93" s="90">
        <f>+SUM(C94:C98)</f>
        <v>-3757187.6300000008</v>
      </c>
      <c r="D93" s="90">
        <f>+SUM(D94:D98)</f>
        <v>3653140.119997099</v>
      </c>
      <c r="E93" s="13"/>
      <c r="F93" s="13"/>
      <c r="G93" s="13"/>
      <c r="H93" s="13"/>
      <c r="I93" s="13"/>
      <c r="J93" s="13"/>
      <c r="K93" s="13"/>
      <c r="L93" s="13"/>
    </row>
    <row r="94" spans="1:12" ht="11.25" customHeight="1" x14ac:dyDescent="0.3">
      <c r="A94" s="14">
        <v>2111</v>
      </c>
      <c r="B94" s="13" t="s">
        <v>463</v>
      </c>
      <c r="C94" s="84">
        <v>0</v>
      </c>
      <c r="D94" s="84">
        <v>0</v>
      </c>
      <c r="E94" s="13"/>
      <c r="F94" s="13"/>
      <c r="G94" s="13"/>
      <c r="H94" s="13"/>
      <c r="I94" s="13"/>
      <c r="J94" s="13"/>
      <c r="K94" s="13"/>
      <c r="L94" s="13"/>
    </row>
    <row r="95" spans="1:12" ht="11.25" customHeight="1" x14ac:dyDescent="0.3">
      <c r="A95" s="14">
        <v>2112</v>
      </c>
      <c r="B95" s="13" t="s">
        <v>464</v>
      </c>
      <c r="C95" s="84">
        <v>0</v>
      </c>
      <c r="D95" s="84">
        <v>-82828391.820002928</v>
      </c>
      <c r="E95" s="13"/>
      <c r="F95" s="13"/>
      <c r="G95" s="13"/>
      <c r="H95" s="13"/>
      <c r="I95" s="13"/>
      <c r="J95" s="13"/>
      <c r="K95" s="13"/>
      <c r="L95" s="13"/>
    </row>
    <row r="96" spans="1:12" ht="11.25" customHeight="1" x14ac:dyDescent="0.3">
      <c r="A96" s="14">
        <v>2112</v>
      </c>
      <c r="B96" s="13" t="s">
        <v>465</v>
      </c>
      <c r="C96" s="84">
        <v>-3757187.6300000008</v>
      </c>
      <c r="D96" s="84">
        <v>86481531.940000027</v>
      </c>
      <c r="E96" s="13"/>
      <c r="F96" s="13"/>
      <c r="G96" s="13"/>
      <c r="H96" s="13"/>
      <c r="I96" s="13"/>
      <c r="J96" s="13"/>
      <c r="K96" s="13"/>
      <c r="L96" s="13"/>
    </row>
    <row r="97" spans="1:12" ht="11.25" customHeight="1" x14ac:dyDescent="0.3">
      <c r="A97" s="14">
        <v>2115</v>
      </c>
      <c r="B97" s="13" t="s">
        <v>466</v>
      </c>
      <c r="C97" s="84">
        <v>0</v>
      </c>
      <c r="D97" s="84">
        <v>0</v>
      </c>
      <c r="E97" s="13"/>
      <c r="F97" s="13"/>
      <c r="G97" s="13"/>
      <c r="H97" s="13"/>
      <c r="I97" s="13"/>
      <c r="J97" s="13"/>
      <c r="K97" s="13"/>
      <c r="L97" s="13"/>
    </row>
    <row r="98" spans="1:12" ht="11.25" customHeight="1" x14ac:dyDescent="0.3">
      <c r="A98" s="14">
        <v>2114</v>
      </c>
      <c r="B98" s="13" t="s">
        <v>467</v>
      </c>
      <c r="C98" s="84">
        <v>0</v>
      </c>
      <c r="D98" s="84">
        <v>0</v>
      </c>
      <c r="E98" s="13"/>
      <c r="F98" s="13"/>
      <c r="G98" s="13"/>
      <c r="H98" s="13"/>
      <c r="I98" s="13"/>
      <c r="J98" s="13"/>
      <c r="K98" s="13"/>
      <c r="L98" s="13"/>
    </row>
    <row r="99" spans="1:12" ht="11.25" customHeight="1" x14ac:dyDescent="0.3">
      <c r="A99" s="20">
        <v>5120</v>
      </c>
      <c r="B99" s="24" t="s">
        <v>301</v>
      </c>
      <c r="C99" s="90">
        <f>+C100</f>
        <v>12667173.769999957</v>
      </c>
      <c r="D99" s="90">
        <f>+D100</f>
        <v>68744364.449999437</v>
      </c>
      <c r="E99" s="13"/>
      <c r="F99" s="13"/>
      <c r="G99" s="13"/>
      <c r="H99" s="13"/>
      <c r="I99" s="13"/>
      <c r="J99" s="13"/>
      <c r="K99" s="13"/>
      <c r="L99" s="13"/>
    </row>
    <row r="100" spans="1:12" ht="11.25" customHeight="1" x14ac:dyDescent="0.3">
      <c r="A100" s="14">
        <v>5120</v>
      </c>
      <c r="B100" s="1" t="s">
        <v>301</v>
      </c>
      <c r="C100" s="96">
        <v>12667173.769999957</v>
      </c>
      <c r="D100" s="96">
        <v>68744364.449999437</v>
      </c>
      <c r="E100" s="13"/>
      <c r="F100" s="13"/>
      <c r="G100" s="13"/>
      <c r="H100" s="13"/>
      <c r="I100" s="13"/>
      <c r="J100" s="13"/>
      <c r="K100" s="13"/>
      <c r="L100" s="13"/>
    </row>
    <row r="101" spans="1:12" ht="9.75" customHeight="1" x14ac:dyDescent="0.3">
      <c r="A101" s="14"/>
      <c r="B101" s="21" t="s">
        <v>468</v>
      </c>
      <c r="C101" s="90">
        <f>+C102+C124+C134</f>
        <v>21671509.420000002</v>
      </c>
      <c r="D101" s="90">
        <f>+D102+D124+D134</f>
        <v>7544173.9100000001</v>
      </c>
      <c r="E101" s="13"/>
      <c r="F101" s="13"/>
      <c r="G101" s="13"/>
      <c r="H101" s="13"/>
      <c r="I101" s="13"/>
      <c r="J101" s="13"/>
      <c r="K101" s="13"/>
      <c r="L101" s="13"/>
    </row>
    <row r="102" spans="1:12" ht="9.75" customHeight="1" x14ac:dyDescent="0.3">
      <c r="A102" s="20">
        <v>4300</v>
      </c>
      <c r="B102" s="21" t="s">
        <v>132</v>
      </c>
      <c r="C102" s="15">
        <f>VLOOKUP(A102,'[1]EFE-NOTA'!$A$47:$C$135,3,FALSE)</f>
        <v>0</v>
      </c>
      <c r="D102" s="90">
        <f>+D103+D106+D112+D114+D116</f>
        <v>5234275.3600000003</v>
      </c>
      <c r="E102" s="13"/>
      <c r="F102" s="13"/>
      <c r="G102" s="13"/>
      <c r="H102" s="13"/>
      <c r="I102" s="13"/>
      <c r="J102" s="13"/>
      <c r="K102" s="13"/>
      <c r="L102" s="13"/>
    </row>
    <row r="103" spans="1:12" s="92" customFormat="1" ht="9.75" customHeight="1" x14ac:dyDescent="0.3">
      <c r="A103" s="20">
        <v>4310</v>
      </c>
      <c r="B103" s="21" t="s">
        <v>133</v>
      </c>
      <c r="C103" s="90">
        <f>SUM(C104:C105)</f>
        <v>0</v>
      </c>
      <c r="D103" s="90">
        <f>+SUM(D104:D105)</f>
        <v>0</v>
      </c>
      <c r="E103" s="23"/>
      <c r="F103" s="23"/>
      <c r="G103" s="23"/>
      <c r="H103" s="23"/>
      <c r="I103" s="23"/>
      <c r="J103" s="23"/>
      <c r="K103" s="23"/>
      <c r="L103" s="23"/>
    </row>
    <row r="104" spans="1:12" ht="9.75" customHeight="1" x14ac:dyDescent="0.3">
      <c r="A104" s="14">
        <v>4311</v>
      </c>
      <c r="B104" s="25" t="s">
        <v>134</v>
      </c>
      <c r="C104" s="84">
        <v>0</v>
      </c>
      <c r="D104" s="84">
        <v>0</v>
      </c>
      <c r="E104" s="13"/>
      <c r="F104" s="13"/>
      <c r="G104" s="13"/>
      <c r="H104" s="13"/>
      <c r="I104" s="13"/>
      <c r="J104" s="13"/>
      <c r="K104" s="13"/>
      <c r="L104" s="13"/>
    </row>
    <row r="105" spans="1:12" ht="9.75" customHeight="1" x14ac:dyDescent="0.3">
      <c r="A105" s="14">
        <v>4319</v>
      </c>
      <c r="B105" s="25" t="s">
        <v>135</v>
      </c>
      <c r="C105" s="84">
        <v>0</v>
      </c>
      <c r="D105" s="84">
        <v>0</v>
      </c>
      <c r="E105" s="13"/>
      <c r="F105" s="13"/>
      <c r="G105" s="13"/>
      <c r="H105" s="13"/>
      <c r="I105" s="13"/>
      <c r="J105" s="13"/>
      <c r="K105" s="13"/>
      <c r="L105" s="13"/>
    </row>
    <row r="106" spans="1:12" ht="9.75" customHeight="1" x14ac:dyDescent="0.3">
      <c r="A106" s="20">
        <v>4320</v>
      </c>
      <c r="B106" s="21" t="s">
        <v>136</v>
      </c>
      <c r="C106" s="90">
        <f>+SUM(C107:C111)</f>
        <v>0.66</v>
      </c>
      <c r="D106" s="90">
        <f>+SUM(D107:D111)</f>
        <v>24275.360000000001</v>
      </c>
      <c r="E106" s="13"/>
      <c r="F106" s="13"/>
      <c r="G106" s="13"/>
      <c r="H106" s="13"/>
      <c r="I106" s="13"/>
      <c r="J106" s="13"/>
      <c r="K106" s="13"/>
      <c r="L106" s="13"/>
    </row>
    <row r="107" spans="1:12" ht="9.75" customHeight="1" x14ac:dyDescent="0.3">
      <c r="A107" s="14">
        <v>4321</v>
      </c>
      <c r="B107" s="25" t="s">
        <v>137</v>
      </c>
      <c r="C107" s="84">
        <v>0</v>
      </c>
      <c r="D107" s="84">
        <v>0</v>
      </c>
      <c r="E107" s="13"/>
      <c r="F107" s="13"/>
      <c r="G107" s="13"/>
      <c r="H107" s="13"/>
      <c r="I107" s="13"/>
      <c r="J107" s="13"/>
      <c r="K107" s="13"/>
      <c r="L107" s="13"/>
    </row>
    <row r="108" spans="1:12" ht="9.75" customHeight="1" x14ac:dyDescent="0.3">
      <c r="A108" s="14">
        <v>4322</v>
      </c>
      <c r="B108" s="25" t="s">
        <v>138</v>
      </c>
      <c r="C108" s="84">
        <v>0</v>
      </c>
      <c r="D108" s="84">
        <v>0</v>
      </c>
      <c r="E108" s="13"/>
      <c r="F108" s="13"/>
      <c r="G108" s="13"/>
      <c r="H108" s="13"/>
      <c r="I108" s="13"/>
      <c r="J108" s="13"/>
      <c r="K108" s="13"/>
      <c r="L108" s="13"/>
    </row>
    <row r="109" spans="1:12" ht="9.75" customHeight="1" x14ac:dyDescent="0.3">
      <c r="A109" s="14">
        <v>4323</v>
      </c>
      <c r="B109" s="25" t="s">
        <v>139</v>
      </c>
      <c r="C109" s="84">
        <v>0</v>
      </c>
      <c r="D109" s="84">
        <v>0</v>
      </c>
      <c r="E109" s="13"/>
      <c r="F109" s="13"/>
      <c r="G109" s="13"/>
      <c r="H109" s="13"/>
      <c r="I109" s="13"/>
      <c r="J109" s="13"/>
      <c r="K109" s="13"/>
      <c r="L109" s="13"/>
    </row>
    <row r="110" spans="1:12" ht="9.75" customHeight="1" x14ac:dyDescent="0.3">
      <c r="A110" s="14">
        <v>4324</v>
      </c>
      <c r="B110" s="25" t="s">
        <v>140</v>
      </c>
      <c r="C110" s="84">
        <v>0</v>
      </c>
      <c r="D110" s="84">
        <v>0</v>
      </c>
      <c r="E110" s="13"/>
      <c r="F110" s="13"/>
      <c r="G110" s="13"/>
      <c r="H110" s="13"/>
      <c r="I110" s="13"/>
      <c r="J110" s="13"/>
      <c r="K110" s="13"/>
      <c r="L110" s="13"/>
    </row>
    <row r="111" spans="1:12" ht="9.75" customHeight="1" x14ac:dyDescent="0.3">
      <c r="A111" s="14">
        <v>4325</v>
      </c>
      <c r="B111" s="25" t="s">
        <v>141</v>
      </c>
      <c r="C111" s="84">
        <v>0.66</v>
      </c>
      <c r="D111" s="84">
        <v>24275.360000000001</v>
      </c>
      <c r="E111" s="13"/>
      <c r="F111" s="13"/>
      <c r="G111" s="13"/>
      <c r="H111" s="13"/>
      <c r="I111" s="13"/>
      <c r="J111" s="13"/>
      <c r="K111" s="13"/>
      <c r="L111" s="13"/>
    </row>
    <row r="112" spans="1:12" ht="9.75" customHeight="1" x14ac:dyDescent="0.3">
      <c r="A112" s="20">
        <v>4330</v>
      </c>
      <c r="B112" s="21" t="s">
        <v>142</v>
      </c>
      <c r="C112" s="84">
        <f>+C113</f>
        <v>0</v>
      </c>
      <c r="D112" s="84">
        <f>+D113</f>
        <v>0</v>
      </c>
      <c r="E112" s="13"/>
      <c r="F112" s="13"/>
      <c r="G112" s="13"/>
      <c r="H112" s="13"/>
      <c r="I112" s="13"/>
      <c r="J112" s="13"/>
      <c r="K112" s="13"/>
      <c r="L112" s="13"/>
    </row>
    <row r="113" spans="1:12" ht="9.75" customHeight="1" x14ac:dyDescent="0.3">
      <c r="A113" s="14">
        <v>4331</v>
      </c>
      <c r="B113" s="25" t="s">
        <v>142</v>
      </c>
      <c r="C113" s="84">
        <v>0</v>
      </c>
      <c r="D113" s="84">
        <v>0</v>
      </c>
      <c r="E113" s="13"/>
      <c r="F113" s="13"/>
      <c r="G113" s="13"/>
      <c r="H113" s="13"/>
      <c r="I113" s="13"/>
      <c r="J113" s="13"/>
      <c r="K113" s="13"/>
      <c r="L113" s="13"/>
    </row>
    <row r="114" spans="1:12" ht="9.75" customHeight="1" x14ac:dyDescent="0.3">
      <c r="A114" s="20">
        <v>4340</v>
      </c>
      <c r="B114" s="21" t="s">
        <v>143</v>
      </c>
      <c r="C114" s="90">
        <f>+C115</f>
        <v>0</v>
      </c>
      <c r="D114" s="90">
        <f>+D115</f>
        <v>5210000</v>
      </c>
      <c r="E114" s="13"/>
      <c r="F114" s="13"/>
      <c r="G114" s="13"/>
      <c r="H114" s="13"/>
      <c r="I114" s="13"/>
      <c r="J114" s="13"/>
      <c r="K114" s="13"/>
      <c r="L114" s="13"/>
    </row>
    <row r="115" spans="1:12" ht="9.75" customHeight="1" x14ac:dyDescent="0.3">
      <c r="A115" s="14">
        <v>4341</v>
      </c>
      <c r="B115" s="25" t="s">
        <v>143</v>
      </c>
      <c r="C115" s="84">
        <v>0</v>
      </c>
      <c r="D115" s="84">
        <v>5210000</v>
      </c>
      <c r="E115" s="13"/>
      <c r="F115" s="13"/>
      <c r="G115" s="13"/>
      <c r="H115" s="13"/>
      <c r="I115" s="13"/>
      <c r="J115" s="13"/>
      <c r="K115" s="13"/>
      <c r="L115" s="13"/>
    </row>
    <row r="116" spans="1:12" ht="9.75" customHeight="1" x14ac:dyDescent="0.3">
      <c r="A116" s="20">
        <v>4390</v>
      </c>
      <c r="B116" s="21" t="s">
        <v>144</v>
      </c>
      <c r="C116" s="90">
        <f>+SUM(C117:C123)</f>
        <v>0</v>
      </c>
      <c r="D116" s="90">
        <f>+SUM(D117:D123)</f>
        <v>0</v>
      </c>
      <c r="E116" s="13"/>
      <c r="F116" s="13"/>
      <c r="G116" s="13"/>
      <c r="H116" s="13"/>
      <c r="I116" s="13"/>
      <c r="J116" s="13"/>
      <c r="K116" s="13"/>
      <c r="L116" s="13"/>
    </row>
    <row r="117" spans="1:12" ht="9.75" customHeight="1" x14ac:dyDescent="0.3">
      <c r="A117" s="14">
        <v>4392</v>
      </c>
      <c r="B117" s="25" t="s">
        <v>145</v>
      </c>
      <c r="C117" s="84">
        <v>0</v>
      </c>
      <c r="D117" s="84">
        <v>0</v>
      </c>
      <c r="E117" s="13"/>
      <c r="F117" s="13"/>
      <c r="G117" s="13"/>
      <c r="H117" s="13"/>
      <c r="I117" s="13"/>
      <c r="J117" s="13"/>
      <c r="K117" s="13"/>
      <c r="L117" s="13"/>
    </row>
    <row r="118" spans="1:12" ht="9.75" customHeight="1" x14ac:dyDescent="0.3">
      <c r="A118" s="14">
        <v>4393</v>
      </c>
      <c r="B118" s="25" t="s">
        <v>146</v>
      </c>
      <c r="C118" s="84">
        <v>0</v>
      </c>
      <c r="D118" s="84">
        <v>0</v>
      </c>
      <c r="E118" s="13"/>
      <c r="F118" s="13"/>
      <c r="G118" s="13"/>
      <c r="H118" s="13"/>
      <c r="I118" s="13"/>
      <c r="J118" s="13"/>
      <c r="K118" s="13"/>
      <c r="L118" s="13"/>
    </row>
    <row r="119" spans="1:12" ht="9.75" customHeight="1" x14ac:dyDescent="0.3">
      <c r="A119" s="14">
        <v>4394</v>
      </c>
      <c r="B119" s="25" t="s">
        <v>147</v>
      </c>
      <c r="C119" s="84">
        <v>0</v>
      </c>
      <c r="D119" s="84">
        <v>0</v>
      </c>
      <c r="E119" s="13"/>
      <c r="F119" s="13"/>
      <c r="G119" s="13"/>
      <c r="H119" s="13"/>
      <c r="I119" s="13"/>
      <c r="J119" s="13"/>
      <c r="K119" s="13"/>
      <c r="L119" s="13"/>
    </row>
    <row r="120" spans="1:12" ht="9.75" customHeight="1" x14ac:dyDescent="0.3">
      <c r="A120" s="14">
        <v>4395</v>
      </c>
      <c r="B120" s="25" t="s">
        <v>148</v>
      </c>
      <c r="C120" s="84">
        <v>0</v>
      </c>
      <c r="D120" s="84">
        <v>0</v>
      </c>
      <c r="E120" s="13"/>
      <c r="F120" s="13"/>
      <c r="G120" s="13"/>
      <c r="H120" s="13"/>
      <c r="I120" s="13"/>
      <c r="J120" s="13"/>
      <c r="K120" s="13"/>
      <c r="L120" s="13"/>
    </row>
    <row r="121" spans="1:12" ht="9.75" customHeight="1" x14ac:dyDescent="0.3">
      <c r="A121" s="14">
        <v>4396</v>
      </c>
      <c r="B121" s="25" t="s">
        <v>149</v>
      </c>
      <c r="C121" s="84">
        <v>0</v>
      </c>
      <c r="D121" s="84">
        <v>0</v>
      </c>
      <c r="E121" s="13"/>
      <c r="F121" s="13"/>
      <c r="G121" s="13"/>
      <c r="H121" s="13"/>
      <c r="I121" s="13"/>
      <c r="J121" s="13"/>
      <c r="K121" s="13"/>
      <c r="L121" s="13"/>
    </row>
    <row r="122" spans="1:12" ht="9.75" customHeight="1" x14ac:dyDescent="0.3">
      <c r="A122" s="14">
        <v>4397</v>
      </c>
      <c r="B122" s="25" t="s">
        <v>150</v>
      </c>
      <c r="C122" s="84">
        <v>0</v>
      </c>
      <c r="D122" s="84">
        <v>0</v>
      </c>
      <c r="E122" s="13"/>
      <c r="F122" s="13"/>
      <c r="G122" s="13"/>
      <c r="H122" s="13"/>
      <c r="I122" s="13"/>
      <c r="J122" s="13"/>
      <c r="K122" s="13"/>
      <c r="L122" s="13"/>
    </row>
    <row r="123" spans="1:12" ht="9.75" customHeight="1" x14ac:dyDescent="0.3">
      <c r="A123" s="14">
        <v>4399</v>
      </c>
      <c r="B123" s="25" t="s">
        <v>144</v>
      </c>
      <c r="C123" s="84">
        <v>0</v>
      </c>
      <c r="D123" s="84">
        <v>0</v>
      </c>
      <c r="E123" s="13"/>
      <c r="F123" s="13"/>
      <c r="G123" s="13"/>
      <c r="H123" s="13"/>
      <c r="I123" s="13"/>
      <c r="J123" s="13"/>
      <c r="K123" s="13"/>
      <c r="L123" s="13"/>
    </row>
    <row r="124" spans="1:12" ht="11.25" customHeight="1" x14ac:dyDescent="0.3">
      <c r="A124" s="20">
        <v>1120</v>
      </c>
      <c r="B124" s="24" t="s">
        <v>469</v>
      </c>
      <c r="C124" s="90">
        <f>+SUM(C125:C133)</f>
        <v>21671509.420000002</v>
      </c>
      <c r="D124" s="90">
        <f>+SUM(D125:D133)</f>
        <v>2309898.5499999998</v>
      </c>
      <c r="E124" s="13"/>
      <c r="F124" s="13"/>
      <c r="G124" s="13"/>
      <c r="H124" s="13"/>
      <c r="I124" s="13"/>
      <c r="J124" s="13"/>
      <c r="K124" s="13"/>
      <c r="L124" s="13"/>
    </row>
    <row r="125" spans="1:12" ht="11.25" customHeight="1" x14ac:dyDescent="0.3">
      <c r="A125" s="14">
        <v>1124</v>
      </c>
      <c r="B125" s="1" t="s">
        <v>470</v>
      </c>
      <c r="C125" s="15">
        <v>0</v>
      </c>
      <c r="D125" s="84">
        <v>0</v>
      </c>
      <c r="E125" s="13"/>
      <c r="F125" s="13"/>
      <c r="G125" s="13"/>
      <c r="H125" s="13"/>
      <c r="I125" s="13"/>
      <c r="J125" s="13"/>
      <c r="K125" s="13"/>
      <c r="L125" s="13"/>
    </row>
    <row r="126" spans="1:12" ht="11.25" customHeight="1" x14ac:dyDescent="0.3">
      <c r="A126" s="14">
        <v>1124</v>
      </c>
      <c r="B126" s="1" t="s">
        <v>471</v>
      </c>
      <c r="C126" s="15">
        <v>0</v>
      </c>
      <c r="D126" s="84">
        <v>0</v>
      </c>
      <c r="E126" s="13"/>
      <c r="F126" s="13"/>
      <c r="G126" s="13"/>
      <c r="H126" s="13"/>
      <c r="I126" s="13"/>
      <c r="J126" s="13"/>
      <c r="K126" s="13"/>
      <c r="L126" s="13"/>
    </row>
    <row r="127" spans="1:12" ht="11.25" customHeight="1" x14ac:dyDescent="0.3">
      <c r="A127" s="14">
        <v>1124</v>
      </c>
      <c r="B127" s="1" t="s">
        <v>472</v>
      </c>
      <c r="C127" s="15">
        <v>0</v>
      </c>
      <c r="D127" s="84">
        <v>0</v>
      </c>
      <c r="E127" s="13"/>
      <c r="F127" s="13"/>
      <c r="G127" s="13"/>
      <c r="H127" s="13"/>
      <c r="I127" s="13"/>
      <c r="J127" s="13"/>
      <c r="K127" s="13"/>
      <c r="L127" s="13"/>
    </row>
    <row r="128" spans="1:12" ht="11.25" customHeight="1" x14ac:dyDescent="0.3">
      <c r="A128" s="14">
        <v>1124</v>
      </c>
      <c r="B128" s="1" t="s">
        <v>473</v>
      </c>
      <c r="C128" s="15">
        <v>0</v>
      </c>
      <c r="D128" s="84">
        <v>0</v>
      </c>
      <c r="E128" s="13"/>
      <c r="F128" s="13"/>
      <c r="G128" s="13"/>
      <c r="H128" s="13"/>
      <c r="I128" s="13"/>
      <c r="J128" s="13"/>
      <c r="K128" s="13"/>
      <c r="L128" s="13"/>
    </row>
    <row r="129" spans="1:12" ht="11.25" customHeight="1" x14ac:dyDescent="0.3">
      <c r="A129" s="14">
        <v>1124</v>
      </c>
      <c r="B129" s="1" t="s">
        <v>474</v>
      </c>
      <c r="C129" s="15">
        <v>0</v>
      </c>
      <c r="D129" s="84">
        <v>0</v>
      </c>
      <c r="E129" s="13"/>
      <c r="F129" s="13"/>
      <c r="G129" s="13"/>
      <c r="H129" s="13"/>
      <c r="I129" s="13"/>
      <c r="J129" s="13"/>
      <c r="K129" s="13"/>
      <c r="L129" s="13"/>
    </row>
    <row r="130" spans="1:12" ht="11.25" customHeight="1" x14ac:dyDescent="0.3">
      <c r="A130" s="14">
        <v>1124</v>
      </c>
      <c r="B130" s="1" t="s">
        <v>475</v>
      </c>
      <c r="C130" s="15">
        <v>21671509.420000002</v>
      </c>
      <c r="D130" s="84">
        <v>2309898.5499999998</v>
      </c>
      <c r="E130" s="13"/>
      <c r="F130" s="13"/>
      <c r="G130" s="13"/>
      <c r="H130" s="13"/>
      <c r="I130" s="13"/>
      <c r="J130" s="13"/>
      <c r="K130" s="13"/>
      <c r="L130" s="13"/>
    </row>
    <row r="131" spans="1:12" ht="11.25" customHeight="1" x14ac:dyDescent="0.3">
      <c r="A131" s="14">
        <v>1122</v>
      </c>
      <c r="B131" s="1" t="s">
        <v>476</v>
      </c>
      <c r="C131" s="15">
        <v>0</v>
      </c>
      <c r="D131" s="84">
        <v>0</v>
      </c>
      <c r="E131" s="13"/>
      <c r="F131" s="13"/>
      <c r="G131" s="13"/>
      <c r="H131" s="13"/>
      <c r="I131" s="13"/>
      <c r="J131" s="13"/>
      <c r="K131" s="13"/>
      <c r="L131" s="13"/>
    </row>
    <row r="132" spans="1:12" ht="11.25" customHeight="1" x14ac:dyDescent="0.3">
      <c r="A132" s="14">
        <v>1122</v>
      </c>
      <c r="B132" s="1" t="s">
        <v>477</v>
      </c>
      <c r="C132" s="15">
        <v>0</v>
      </c>
      <c r="D132" s="84">
        <v>0</v>
      </c>
      <c r="E132" s="13"/>
      <c r="F132" s="13"/>
      <c r="G132" s="13"/>
      <c r="H132" s="13"/>
      <c r="I132" s="13"/>
      <c r="J132" s="13"/>
      <c r="K132" s="13"/>
      <c r="L132" s="13"/>
    </row>
    <row r="133" spans="1:12" ht="11.25" customHeight="1" x14ac:dyDescent="0.3">
      <c r="A133" s="14">
        <v>1122</v>
      </c>
      <c r="B133" s="1" t="s">
        <v>478</v>
      </c>
      <c r="C133" s="15">
        <v>0</v>
      </c>
      <c r="D133" s="84">
        <v>0</v>
      </c>
      <c r="E133" s="13"/>
      <c r="F133" s="13"/>
      <c r="G133" s="13"/>
      <c r="H133" s="13"/>
      <c r="I133" s="13"/>
      <c r="J133" s="13"/>
      <c r="K133" s="13"/>
      <c r="L133" s="13"/>
    </row>
    <row r="134" spans="1:12" ht="11.25" customHeight="1" x14ac:dyDescent="0.3">
      <c r="A134" s="20">
        <v>5120</v>
      </c>
      <c r="B134" s="24" t="s">
        <v>301</v>
      </c>
      <c r="C134" s="89">
        <f>+C135</f>
        <v>0</v>
      </c>
      <c r="D134" s="90">
        <f>+D135</f>
        <v>0</v>
      </c>
      <c r="E134" s="13"/>
      <c r="F134" s="13"/>
      <c r="G134" s="13"/>
      <c r="H134" s="13"/>
      <c r="I134" s="13"/>
      <c r="J134" s="13"/>
      <c r="K134" s="13"/>
      <c r="L134" s="13"/>
    </row>
    <row r="135" spans="1:12" ht="11.25" customHeight="1" x14ac:dyDescent="0.3">
      <c r="A135" s="14">
        <v>5120</v>
      </c>
      <c r="B135" s="1" t="s">
        <v>301</v>
      </c>
      <c r="C135" s="83">
        <v>0</v>
      </c>
      <c r="D135" s="84">
        <v>0</v>
      </c>
      <c r="E135" s="13"/>
      <c r="F135" s="13"/>
      <c r="G135" s="13"/>
      <c r="H135" s="13"/>
      <c r="I135" s="13"/>
      <c r="J135" s="13"/>
      <c r="K135" s="13"/>
      <c r="L135" s="13"/>
    </row>
    <row r="136" spans="1:12" ht="11.25" customHeight="1" x14ac:dyDescent="0.3">
      <c r="A136" s="20">
        <v>4150</v>
      </c>
      <c r="B136" s="24" t="s">
        <v>100</v>
      </c>
      <c r="C136" s="90">
        <f>C137</f>
        <v>0</v>
      </c>
      <c r="D136" s="90">
        <f>D137</f>
        <v>0</v>
      </c>
      <c r="E136" s="13"/>
      <c r="F136" s="13"/>
      <c r="G136" s="13"/>
      <c r="H136" s="13"/>
      <c r="I136" s="13"/>
      <c r="J136" s="13"/>
      <c r="K136" s="13"/>
      <c r="L136" s="13"/>
    </row>
    <row r="137" spans="1:12" ht="11.25" customHeight="1" x14ac:dyDescent="0.3">
      <c r="A137" s="14">
        <v>4151</v>
      </c>
      <c r="B137" s="1" t="s">
        <v>479</v>
      </c>
      <c r="C137" s="15">
        <v>0</v>
      </c>
      <c r="D137" s="15">
        <v>0</v>
      </c>
      <c r="E137" s="13"/>
      <c r="F137" s="13"/>
      <c r="G137" s="13"/>
      <c r="H137" s="13"/>
      <c r="I137" s="13"/>
      <c r="J137" s="13"/>
      <c r="K137" s="13"/>
      <c r="L137" s="13"/>
    </row>
    <row r="138" spans="1:12" ht="11.25" customHeight="1" x14ac:dyDescent="0.3">
      <c r="A138" s="14"/>
      <c r="B138" s="26" t="s">
        <v>480</v>
      </c>
      <c r="C138" s="22">
        <f t="shared" ref="C138:D138" si="1">C48+C49-C101</f>
        <v>1639811493.9099991</v>
      </c>
      <c r="D138" s="22">
        <f t="shared" si="1"/>
        <v>2340795526.6400118</v>
      </c>
    </row>
    <row r="139" spans="1:12" ht="9" customHeight="1" x14ac:dyDescent="0.3">
      <c r="A139" s="13"/>
      <c r="B139" s="13"/>
      <c r="C139" s="13"/>
      <c r="D139" s="13"/>
    </row>
    <row r="140" spans="1:12" ht="9.75" customHeight="1" x14ac:dyDescent="0.3">
      <c r="A140" s="13"/>
      <c r="B140" s="13" t="s">
        <v>65</v>
      </c>
      <c r="C140" s="13"/>
      <c r="D140" s="13"/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70" fitToHeight="0" orientation="portrait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12" t="str">
        <f>ESF!A1</f>
        <v>MUNICIPIO DE LEÓN</v>
      </c>
      <c r="B1" s="120"/>
      <c r="C1" s="121"/>
    </row>
    <row r="2" spans="1:3" ht="11.25" customHeight="1" x14ac:dyDescent="0.3">
      <c r="A2" s="114" t="s">
        <v>481</v>
      </c>
      <c r="B2" s="119"/>
      <c r="C2" s="122"/>
    </row>
    <row r="3" spans="1:3" ht="11.25" customHeight="1" x14ac:dyDescent="0.3">
      <c r="A3" s="114" t="str">
        <f>ESF!A3</f>
        <v>Del 01 de Enero al 31 de Marzo de 2025</v>
      </c>
      <c r="B3" s="119"/>
      <c r="C3" s="122"/>
    </row>
    <row r="4" spans="1:3" ht="9.75" customHeight="1" x14ac:dyDescent="0.3">
      <c r="A4" s="116" t="s">
        <v>482</v>
      </c>
      <c r="B4" s="123"/>
      <c r="C4" s="124"/>
    </row>
    <row r="5" spans="1:3" ht="9.75" customHeight="1" x14ac:dyDescent="0.3">
      <c r="A5" s="125" t="s">
        <v>483</v>
      </c>
      <c r="B5" s="126"/>
      <c r="C5" s="27">
        <v>2025</v>
      </c>
    </row>
    <row r="6" spans="1:3" ht="9.75" customHeight="1" x14ac:dyDescent="0.3">
      <c r="A6" s="28" t="s">
        <v>484</v>
      </c>
      <c r="B6" s="28"/>
      <c r="C6" s="97">
        <v>3154603799.9400001</v>
      </c>
    </row>
    <row r="7" spans="1:3" ht="7.5" customHeight="1" x14ac:dyDescent="0.3">
      <c r="A7" s="1"/>
      <c r="B7" s="29"/>
      <c r="C7" s="98"/>
    </row>
    <row r="8" spans="1:3" ht="9.75" customHeight="1" x14ac:dyDescent="0.3">
      <c r="A8" s="64" t="s">
        <v>485</v>
      </c>
      <c r="B8" s="64"/>
      <c r="C8" s="99">
        <f>SUM(C9:C14)</f>
        <v>435706.73</v>
      </c>
    </row>
    <row r="9" spans="1:3" ht="9.75" customHeight="1" x14ac:dyDescent="0.3">
      <c r="A9" s="65" t="s">
        <v>486</v>
      </c>
      <c r="B9" s="30" t="s">
        <v>133</v>
      </c>
      <c r="C9" s="100">
        <v>0</v>
      </c>
    </row>
    <row r="10" spans="1:3" ht="9.75" customHeight="1" x14ac:dyDescent="0.3">
      <c r="A10" s="66" t="s">
        <v>487</v>
      </c>
      <c r="B10" s="31" t="s">
        <v>488</v>
      </c>
      <c r="C10" s="100">
        <v>0.66</v>
      </c>
    </row>
    <row r="11" spans="1:3" ht="9.75" customHeight="1" x14ac:dyDescent="0.3">
      <c r="A11" s="66" t="s">
        <v>489</v>
      </c>
      <c r="B11" s="31" t="s">
        <v>142</v>
      </c>
      <c r="C11" s="100">
        <v>0</v>
      </c>
    </row>
    <row r="12" spans="1:3" ht="9.75" customHeight="1" x14ac:dyDescent="0.3">
      <c r="A12" s="66" t="s">
        <v>490</v>
      </c>
      <c r="B12" s="31" t="s">
        <v>143</v>
      </c>
      <c r="C12" s="100">
        <v>0</v>
      </c>
    </row>
    <row r="13" spans="1:3" ht="9.75" customHeight="1" x14ac:dyDescent="0.3">
      <c r="A13" s="66" t="s">
        <v>491</v>
      </c>
      <c r="B13" s="31" t="s">
        <v>144</v>
      </c>
      <c r="C13" s="100">
        <v>435706.07</v>
      </c>
    </row>
    <row r="14" spans="1:3" ht="9.75" customHeight="1" x14ac:dyDescent="0.3">
      <c r="A14" s="67" t="s">
        <v>492</v>
      </c>
      <c r="B14" s="32" t="s">
        <v>493</v>
      </c>
      <c r="C14" s="100">
        <v>0</v>
      </c>
    </row>
    <row r="15" spans="1:3" ht="7.5" customHeight="1" x14ac:dyDescent="0.3">
      <c r="A15" s="1"/>
      <c r="B15" s="33"/>
      <c r="C15" s="101"/>
    </row>
    <row r="16" spans="1:3" ht="9.75" customHeight="1" x14ac:dyDescent="0.3">
      <c r="A16" s="64" t="s">
        <v>494</v>
      </c>
      <c r="B16" s="29"/>
      <c r="C16" s="99">
        <f>SUM(C17:C19)</f>
        <v>0</v>
      </c>
    </row>
    <row r="17" spans="1:3" ht="9.75" customHeight="1" x14ac:dyDescent="0.3">
      <c r="A17" s="68">
        <v>3.1</v>
      </c>
      <c r="B17" s="31" t="s">
        <v>495</v>
      </c>
      <c r="C17" s="100">
        <v>0</v>
      </c>
    </row>
    <row r="18" spans="1:3" ht="9.75" customHeight="1" x14ac:dyDescent="0.3">
      <c r="A18" s="69">
        <v>3.2</v>
      </c>
      <c r="B18" s="31" t="s">
        <v>496</v>
      </c>
      <c r="C18" s="100">
        <v>0</v>
      </c>
    </row>
    <row r="19" spans="1:3" ht="9.75" customHeight="1" x14ac:dyDescent="0.3">
      <c r="A19" s="69">
        <v>3.3</v>
      </c>
      <c r="B19" s="32" t="s">
        <v>497</v>
      </c>
      <c r="C19" s="102">
        <v>0</v>
      </c>
    </row>
    <row r="20" spans="1:3" ht="7.5" customHeight="1" x14ac:dyDescent="0.3">
      <c r="A20" s="1"/>
      <c r="B20" s="32"/>
      <c r="C20" s="103"/>
    </row>
    <row r="21" spans="1:3" ht="9.75" customHeight="1" x14ac:dyDescent="0.3">
      <c r="A21" s="34" t="s">
        <v>498</v>
      </c>
      <c r="B21" s="34"/>
      <c r="C21" s="97">
        <f>C6+C8-C16</f>
        <v>3155039506.6700001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3" t="s">
        <v>65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sqref="A1:C1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2" width="11.44140625" customWidth="1"/>
  </cols>
  <sheetData>
    <row r="1" spans="1:3" ht="11.25" customHeight="1" x14ac:dyDescent="0.3">
      <c r="A1" s="127" t="str">
        <f>ESF!A1</f>
        <v>MUNICIPIO DE LEÓN</v>
      </c>
      <c r="B1" s="120"/>
      <c r="C1" s="121"/>
    </row>
    <row r="2" spans="1:3" ht="11.25" customHeight="1" x14ac:dyDescent="0.3">
      <c r="A2" s="128" t="s">
        <v>499</v>
      </c>
      <c r="B2" s="119"/>
      <c r="C2" s="122"/>
    </row>
    <row r="3" spans="1:3" ht="11.25" customHeight="1" x14ac:dyDescent="0.3">
      <c r="A3" s="128" t="str">
        <f>ESF!A3</f>
        <v>Del 01 de Enero al 31 de Marzo de 2025</v>
      </c>
      <c r="B3" s="119"/>
      <c r="C3" s="122"/>
    </row>
    <row r="4" spans="1:3" ht="9.75" customHeight="1" x14ac:dyDescent="0.3">
      <c r="A4" s="116" t="s">
        <v>482</v>
      </c>
      <c r="B4" s="123"/>
      <c r="C4" s="124"/>
    </row>
    <row r="5" spans="1:3" ht="11.25" customHeight="1" x14ac:dyDescent="0.3">
      <c r="A5" s="125" t="s">
        <v>483</v>
      </c>
      <c r="B5" s="126"/>
      <c r="C5" s="27">
        <v>2025</v>
      </c>
    </row>
    <row r="6" spans="1:3" ht="9.75" customHeight="1" x14ac:dyDescent="0.3">
      <c r="A6" s="70" t="s">
        <v>500</v>
      </c>
      <c r="B6" s="28"/>
      <c r="C6" s="104">
        <v>1995251307.4500008</v>
      </c>
    </row>
    <row r="7" spans="1:3" ht="7.5" customHeight="1" x14ac:dyDescent="0.3">
      <c r="A7" s="35"/>
      <c r="B7" s="29"/>
      <c r="C7" s="98"/>
    </row>
    <row r="8" spans="1:3" ht="9.75" customHeight="1" x14ac:dyDescent="0.3">
      <c r="A8" s="64" t="s">
        <v>501</v>
      </c>
      <c r="B8" s="36"/>
      <c r="C8" s="99">
        <f>SUM(C9:C29)</f>
        <v>476889429.48000008</v>
      </c>
    </row>
    <row r="9" spans="1:3" ht="9.75" customHeight="1" x14ac:dyDescent="0.3">
      <c r="A9" s="71">
        <v>2.1</v>
      </c>
      <c r="B9" s="37" t="s">
        <v>163</v>
      </c>
      <c r="C9" s="105">
        <v>114</v>
      </c>
    </row>
    <row r="10" spans="1:3" ht="9.75" customHeight="1" x14ac:dyDescent="0.3">
      <c r="A10" s="71">
        <v>2.2000000000000002</v>
      </c>
      <c r="B10" s="37" t="s">
        <v>160</v>
      </c>
      <c r="C10" s="105">
        <v>7169622.4899999984</v>
      </c>
    </row>
    <row r="11" spans="1:3" ht="9.75" customHeight="1" x14ac:dyDescent="0.3">
      <c r="A11" s="72">
        <v>2.2999999999999998</v>
      </c>
      <c r="B11" s="38" t="s">
        <v>325</v>
      </c>
      <c r="C11" s="105">
        <v>1627951.04</v>
      </c>
    </row>
    <row r="12" spans="1:3" ht="9.75" customHeight="1" x14ac:dyDescent="0.3">
      <c r="A12" s="72">
        <v>2.4</v>
      </c>
      <c r="B12" s="38" t="s">
        <v>326</v>
      </c>
      <c r="C12" s="105">
        <v>12319573.58</v>
      </c>
    </row>
    <row r="13" spans="1:3" ht="9.75" customHeight="1" x14ac:dyDescent="0.3">
      <c r="A13" s="72">
        <v>2.5</v>
      </c>
      <c r="B13" s="38" t="s">
        <v>327</v>
      </c>
      <c r="C13" s="105">
        <v>0</v>
      </c>
    </row>
    <row r="14" spans="1:3" ht="9.75" customHeight="1" x14ac:dyDescent="0.3">
      <c r="A14" s="72">
        <v>2.6</v>
      </c>
      <c r="B14" s="38" t="s">
        <v>328</v>
      </c>
      <c r="C14" s="105">
        <v>3933420</v>
      </c>
    </row>
    <row r="15" spans="1:3" ht="9.75" customHeight="1" x14ac:dyDescent="0.3">
      <c r="A15" s="72">
        <v>2.7</v>
      </c>
      <c r="B15" s="38" t="s">
        <v>329</v>
      </c>
      <c r="C15" s="105">
        <v>0</v>
      </c>
    </row>
    <row r="16" spans="1:3" ht="9.75" customHeight="1" x14ac:dyDescent="0.3">
      <c r="A16" s="72">
        <v>2.8</v>
      </c>
      <c r="B16" s="38" t="s">
        <v>330</v>
      </c>
      <c r="C16" s="105">
        <v>561020.38</v>
      </c>
    </row>
    <row r="17" spans="1:3" ht="9.75" customHeight="1" x14ac:dyDescent="0.3">
      <c r="A17" s="72">
        <v>2.9</v>
      </c>
      <c r="B17" s="38" t="s">
        <v>332</v>
      </c>
      <c r="C17" s="105">
        <v>0</v>
      </c>
    </row>
    <row r="18" spans="1:3" ht="9.75" customHeight="1" x14ac:dyDescent="0.3">
      <c r="A18" s="72" t="s">
        <v>502</v>
      </c>
      <c r="B18" s="38" t="s">
        <v>503</v>
      </c>
      <c r="C18" s="105">
        <v>0</v>
      </c>
    </row>
    <row r="19" spans="1:3" ht="9.75" customHeight="1" x14ac:dyDescent="0.3">
      <c r="A19" s="72" t="s">
        <v>504</v>
      </c>
      <c r="B19" s="38" t="s">
        <v>338</v>
      </c>
      <c r="C19" s="105">
        <v>21193.200000000001</v>
      </c>
    </row>
    <row r="20" spans="1:3" ht="9.75" customHeight="1" x14ac:dyDescent="0.3">
      <c r="A20" s="72" t="s">
        <v>505</v>
      </c>
      <c r="B20" s="38" t="s">
        <v>506</v>
      </c>
      <c r="C20" s="105">
        <v>201679283.58000007</v>
      </c>
    </row>
    <row r="21" spans="1:3" ht="9.75" customHeight="1" x14ac:dyDescent="0.3">
      <c r="A21" s="72" t="s">
        <v>507</v>
      </c>
      <c r="B21" s="38" t="s">
        <v>508</v>
      </c>
      <c r="C21" s="105">
        <v>214166565.00000006</v>
      </c>
    </row>
    <row r="22" spans="1:3" ht="9.75" customHeight="1" x14ac:dyDescent="0.3">
      <c r="A22" s="72" t="s">
        <v>509</v>
      </c>
      <c r="B22" s="38" t="s">
        <v>510</v>
      </c>
      <c r="C22" s="105">
        <v>0</v>
      </c>
    </row>
    <row r="23" spans="1:3" ht="9.75" customHeight="1" x14ac:dyDescent="0.3">
      <c r="A23" s="72" t="s">
        <v>511</v>
      </c>
      <c r="B23" s="38" t="s">
        <v>512</v>
      </c>
      <c r="C23" s="105">
        <v>0</v>
      </c>
    </row>
    <row r="24" spans="1:3" ht="9.75" customHeight="1" x14ac:dyDescent="0.3">
      <c r="A24" s="72" t="s">
        <v>513</v>
      </c>
      <c r="B24" s="38" t="s">
        <v>514</v>
      </c>
      <c r="C24" s="105">
        <v>0</v>
      </c>
    </row>
    <row r="25" spans="1:3" ht="9.75" customHeight="1" x14ac:dyDescent="0.3">
      <c r="A25" s="72" t="s">
        <v>515</v>
      </c>
      <c r="B25" s="38" t="s">
        <v>516</v>
      </c>
      <c r="C25" s="105">
        <v>0</v>
      </c>
    </row>
    <row r="26" spans="1:3" ht="9.75" customHeight="1" x14ac:dyDescent="0.3">
      <c r="A26" s="72" t="s">
        <v>517</v>
      </c>
      <c r="B26" s="38" t="s">
        <v>518</v>
      </c>
      <c r="C26" s="105">
        <v>0</v>
      </c>
    </row>
    <row r="27" spans="1:3" ht="9.75" customHeight="1" x14ac:dyDescent="0.3">
      <c r="A27" s="72" t="s">
        <v>519</v>
      </c>
      <c r="B27" s="38" t="s">
        <v>520</v>
      </c>
      <c r="C27" s="105">
        <v>35410686.210000001</v>
      </c>
    </row>
    <row r="28" spans="1:3" ht="9.75" customHeight="1" x14ac:dyDescent="0.3">
      <c r="A28" s="72" t="s">
        <v>521</v>
      </c>
      <c r="B28" s="38" t="s">
        <v>522</v>
      </c>
      <c r="C28" s="105">
        <v>0</v>
      </c>
    </row>
    <row r="29" spans="1:3" ht="9.75" customHeight="1" x14ac:dyDescent="0.3">
      <c r="A29" s="72" t="s">
        <v>523</v>
      </c>
      <c r="B29" s="37" t="s">
        <v>524</v>
      </c>
      <c r="C29" s="105">
        <v>0</v>
      </c>
    </row>
    <row r="30" spans="1:3" ht="7.5" customHeight="1" x14ac:dyDescent="0.3">
      <c r="A30" s="35"/>
      <c r="B30" s="39"/>
      <c r="C30" s="106"/>
    </row>
    <row r="31" spans="1:3" ht="9.75" customHeight="1" x14ac:dyDescent="0.3">
      <c r="A31" s="73" t="s">
        <v>525</v>
      </c>
      <c r="B31" s="40"/>
      <c r="C31" s="107">
        <f>SUM(C32:C38)</f>
        <v>91491245.670000017</v>
      </c>
    </row>
    <row r="32" spans="1:3" ht="9.75" customHeight="1" x14ac:dyDescent="0.3">
      <c r="A32" s="72" t="s">
        <v>526</v>
      </c>
      <c r="B32" s="38" t="s">
        <v>233</v>
      </c>
      <c r="C32" s="105">
        <v>69944633.580000013</v>
      </c>
    </row>
    <row r="33" spans="1:3" ht="9.75" customHeight="1" x14ac:dyDescent="0.3">
      <c r="A33" s="72" t="s">
        <v>527</v>
      </c>
      <c r="B33" s="38" t="s">
        <v>242</v>
      </c>
      <c r="C33" s="105">
        <v>1460000</v>
      </c>
    </row>
    <row r="34" spans="1:3" ht="9.75" customHeight="1" x14ac:dyDescent="0.3">
      <c r="A34" s="72" t="s">
        <v>528</v>
      </c>
      <c r="B34" s="38" t="s">
        <v>245</v>
      </c>
      <c r="C34" s="105">
        <v>19837228.260000002</v>
      </c>
    </row>
    <row r="35" spans="1:3" ht="9.75" customHeight="1" x14ac:dyDescent="0.3">
      <c r="A35" s="72" t="s">
        <v>529</v>
      </c>
      <c r="B35" s="38" t="s">
        <v>251</v>
      </c>
      <c r="C35" s="105">
        <v>81896.34</v>
      </c>
    </row>
    <row r="36" spans="1:3" ht="9.75" customHeight="1" x14ac:dyDescent="0.3">
      <c r="A36" s="72" t="s">
        <v>530</v>
      </c>
      <c r="B36" s="38" t="s">
        <v>261</v>
      </c>
      <c r="C36" s="105">
        <v>0</v>
      </c>
    </row>
    <row r="37" spans="1:3" ht="9.75" customHeight="1" x14ac:dyDescent="0.3">
      <c r="A37" s="72" t="s">
        <v>531</v>
      </c>
      <c r="B37" s="38" t="s">
        <v>532</v>
      </c>
      <c r="C37" s="105">
        <v>0</v>
      </c>
    </row>
    <row r="38" spans="1:3" ht="9.75" customHeight="1" x14ac:dyDescent="0.3">
      <c r="A38" s="72" t="s">
        <v>533</v>
      </c>
      <c r="B38" s="37" t="s">
        <v>534</v>
      </c>
      <c r="C38" s="108">
        <v>167487.49</v>
      </c>
    </row>
    <row r="39" spans="1:3" ht="7.5" customHeight="1" x14ac:dyDescent="0.3">
      <c r="A39" s="35"/>
      <c r="B39" s="41"/>
      <c r="C39" s="109"/>
    </row>
    <row r="40" spans="1:3" ht="9.75" customHeight="1" x14ac:dyDescent="0.3">
      <c r="A40" s="42" t="s">
        <v>535</v>
      </c>
      <c r="B40" s="28"/>
      <c r="C40" s="97">
        <f>C6-C8+C31</f>
        <v>1609853123.6400008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3" t="s">
        <v>65</v>
      </c>
      <c r="C42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9"/>
  <sheetViews>
    <sheetView showGridLines="0" workbookViewId="0">
      <selection sqref="A1:F1"/>
    </sheetView>
  </sheetViews>
  <sheetFormatPr baseColWidth="10" defaultColWidth="14.44140625" defaultRowHeight="15" customHeight="1" x14ac:dyDescent="0.2"/>
  <cols>
    <col min="1" max="1" width="12.88671875" style="1" customWidth="1"/>
    <col min="2" max="2" width="72.109375" style="1" customWidth="1"/>
    <col min="3" max="7" width="15.88671875" style="1" customWidth="1"/>
    <col min="8" max="8" width="11.88671875" style="1" customWidth="1"/>
    <col min="9" max="9" width="13.44140625" style="1" customWidth="1"/>
    <col min="10" max="10" width="13.109375" style="1" customWidth="1"/>
    <col min="11" max="26" width="9.109375" style="1" customWidth="1"/>
    <col min="27" max="16384" width="14.44140625" style="1"/>
  </cols>
  <sheetData>
    <row r="1" spans="1:10" ht="11.25" customHeight="1" x14ac:dyDescent="0.2">
      <c r="A1" s="118" t="str">
        <f>'Notas a los Edos Financieros'!A1</f>
        <v>MUNICIPIO DE LEÓN</v>
      </c>
      <c r="B1" s="131"/>
      <c r="C1" s="131"/>
      <c r="D1" s="131"/>
      <c r="E1" s="131"/>
      <c r="F1" s="131"/>
      <c r="G1" s="53" t="s">
        <v>0</v>
      </c>
      <c r="H1" s="54">
        <f>'Notas a los Edos Financieros'!D1</f>
        <v>2025</v>
      </c>
      <c r="I1" s="13"/>
      <c r="J1" s="13"/>
    </row>
    <row r="2" spans="1:10" ht="11.25" customHeight="1" x14ac:dyDescent="0.2">
      <c r="A2" s="118" t="s">
        <v>536</v>
      </c>
      <c r="B2" s="131"/>
      <c r="C2" s="131"/>
      <c r="D2" s="131"/>
      <c r="E2" s="131"/>
      <c r="F2" s="131"/>
      <c r="G2" s="53" t="s">
        <v>2</v>
      </c>
      <c r="H2" s="54" t="str">
        <f>'Notas a los Edos Financieros'!D2</f>
        <v>Trimestral</v>
      </c>
      <c r="I2" s="13"/>
      <c r="J2" s="13"/>
    </row>
    <row r="3" spans="1:10" ht="11.25" customHeight="1" x14ac:dyDescent="0.2">
      <c r="A3" s="118" t="str">
        <f>'Notas a los Edos Financieros'!A3</f>
        <v>Del 01 de Enero al 31 de Marzo de 2025</v>
      </c>
      <c r="B3" s="131"/>
      <c r="C3" s="131"/>
      <c r="D3" s="131"/>
      <c r="E3" s="131"/>
      <c r="F3" s="131"/>
      <c r="G3" s="53" t="s">
        <v>3</v>
      </c>
      <c r="H3" s="54">
        <f>'Notas a los Edos Financieros'!D3</f>
        <v>1</v>
      </c>
      <c r="I3" s="13"/>
      <c r="J3" s="13"/>
    </row>
    <row r="4" spans="1:10" ht="11.25" customHeight="1" x14ac:dyDescent="0.2">
      <c r="A4" s="118" t="s">
        <v>4</v>
      </c>
      <c r="B4" s="131"/>
      <c r="C4" s="131"/>
      <c r="D4" s="131"/>
      <c r="E4" s="131"/>
      <c r="F4" s="131"/>
      <c r="G4" s="53"/>
      <c r="H4" s="54"/>
      <c r="I4" s="13"/>
      <c r="J4" s="13"/>
    </row>
    <row r="5" spans="1:10" ht="9.75" customHeight="1" x14ac:dyDescent="0.2">
      <c r="A5" s="55" t="s">
        <v>67</v>
      </c>
      <c r="B5" s="56"/>
      <c r="C5" s="56"/>
      <c r="D5" s="56"/>
      <c r="E5" s="56"/>
      <c r="F5" s="56"/>
      <c r="G5" s="56"/>
      <c r="H5" s="56"/>
      <c r="I5" s="13"/>
      <c r="J5" s="13"/>
    </row>
    <row r="6" spans="1:10" ht="9.7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0" ht="9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0" ht="24.75" customHeight="1" x14ac:dyDescent="0.2">
      <c r="A8" s="74" t="s">
        <v>69</v>
      </c>
      <c r="B8" s="74" t="s">
        <v>483</v>
      </c>
      <c r="C8" s="75" t="s">
        <v>537</v>
      </c>
      <c r="D8" s="75" t="s">
        <v>538</v>
      </c>
      <c r="E8" s="75" t="s">
        <v>539</v>
      </c>
      <c r="F8" s="75" t="s">
        <v>540</v>
      </c>
      <c r="G8" s="75" t="s">
        <v>541</v>
      </c>
      <c r="H8" s="75" t="s">
        <v>542</v>
      </c>
      <c r="I8" s="75" t="s">
        <v>543</v>
      </c>
      <c r="J8" s="75" t="s">
        <v>544</v>
      </c>
    </row>
    <row r="9" spans="1:10" ht="9.75" customHeight="1" x14ac:dyDescent="0.2">
      <c r="A9" s="20">
        <v>7000</v>
      </c>
      <c r="B9" s="21" t="s">
        <v>545</v>
      </c>
      <c r="C9" s="89">
        <f>SUM(C10:C35)</f>
        <v>0</v>
      </c>
      <c r="D9" s="89">
        <f t="shared" ref="D9:F9" si="0">SUM(D10:D35)</f>
        <v>2210760</v>
      </c>
      <c r="E9" s="89">
        <f t="shared" si="0"/>
        <v>2210760</v>
      </c>
      <c r="F9" s="89">
        <f t="shared" si="0"/>
        <v>0</v>
      </c>
      <c r="G9" s="23"/>
      <c r="H9" s="23"/>
      <c r="I9" s="23"/>
      <c r="J9" s="23"/>
    </row>
    <row r="10" spans="1:10" ht="9.75" customHeight="1" x14ac:dyDescent="0.2">
      <c r="A10" s="13">
        <v>7110</v>
      </c>
      <c r="B10" s="25" t="s">
        <v>541</v>
      </c>
      <c r="C10" s="83">
        <v>0</v>
      </c>
      <c r="D10" s="83">
        <v>0</v>
      </c>
      <c r="E10" s="83">
        <v>0</v>
      </c>
      <c r="F10" s="83">
        <v>0</v>
      </c>
      <c r="G10" s="13"/>
      <c r="H10" s="13"/>
      <c r="I10" s="13"/>
      <c r="J10" s="13"/>
    </row>
    <row r="11" spans="1:10" ht="9.75" customHeight="1" x14ac:dyDescent="0.2">
      <c r="A11" s="13">
        <v>7120</v>
      </c>
      <c r="B11" s="25" t="s">
        <v>546</v>
      </c>
      <c r="C11" s="83">
        <v>0</v>
      </c>
      <c r="D11" s="83">
        <v>0</v>
      </c>
      <c r="E11" s="83">
        <v>0</v>
      </c>
      <c r="F11" s="83">
        <v>0</v>
      </c>
      <c r="G11" s="13"/>
      <c r="H11" s="13"/>
      <c r="I11" s="13"/>
      <c r="J11" s="13"/>
    </row>
    <row r="12" spans="1:10" ht="9.75" customHeight="1" x14ac:dyDescent="0.2">
      <c r="A12" s="13">
        <v>7130</v>
      </c>
      <c r="B12" s="25" t="s">
        <v>547</v>
      </c>
      <c r="C12" s="83">
        <v>0</v>
      </c>
      <c r="D12" s="83">
        <v>0</v>
      </c>
      <c r="E12" s="83">
        <v>0</v>
      </c>
      <c r="F12" s="83">
        <v>0</v>
      </c>
      <c r="G12" s="13"/>
      <c r="H12" s="13"/>
      <c r="I12" s="13"/>
      <c r="J12" s="13"/>
    </row>
    <row r="13" spans="1:10" ht="9.75" customHeight="1" x14ac:dyDescent="0.2">
      <c r="A13" s="13">
        <v>7140</v>
      </c>
      <c r="B13" s="25" t="s">
        <v>548</v>
      </c>
      <c r="C13" s="83">
        <v>0</v>
      </c>
      <c r="D13" s="83">
        <v>0</v>
      </c>
      <c r="E13" s="83">
        <v>0</v>
      </c>
      <c r="F13" s="83">
        <v>0</v>
      </c>
      <c r="G13" s="13"/>
      <c r="H13" s="13"/>
      <c r="I13" s="13"/>
      <c r="J13" s="13"/>
    </row>
    <row r="14" spans="1:10" ht="9.75" customHeight="1" x14ac:dyDescent="0.2">
      <c r="A14" s="13">
        <v>7150</v>
      </c>
      <c r="B14" s="25" t="s">
        <v>549</v>
      </c>
      <c r="C14" s="83">
        <v>0</v>
      </c>
      <c r="D14" s="83">
        <v>0</v>
      </c>
      <c r="E14" s="83">
        <v>0</v>
      </c>
      <c r="F14" s="83">
        <v>0</v>
      </c>
      <c r="G14" s="13"/>
      <c r="H14" s="13"/>
      <c r="I14" s="13"/>
      <c r="J14" s="13"/>
    </row>
    <row r="15" spans="1:10" ht="9.75" customHeight="1" x14ac:dyDescent="0.2">
      <c r="A15" s="13">
        <v>7160</v>
      </c>
      <c r="B15" s="25" t="s">
        <v>550</v>
      </c>
      <c r="C15" s="83">
        <v>0</v>
      </c>
      <c r="D15" s="83">
        <v>0</v>
      </c>
      <c r="E15" s="83">
        <v>0</v>
      </c>
      <c r="F15" s="83">
        <v>0</v>
      </c>
      <c r="G15" s="13"/>
      <c r="H15" s="13"/>
      <c r="I15" s="13"/>
      <c r="J15" s="13"/>
    </row>
    <row r="16" spans="1:10" ht="9.75" customHeight="1" x14ac:dyDescent="0.2">
      <c r="A16" s="13">
        <v>7210</v>
      </c>
      <c r="B16" s="25" t="s">
        <v>551</v>
      </c>
      <c r="C16" s="83">
        <v>0</v>
      </c>
      <c r="D16" s="83">
        <v>0</v>
      </c>
      <c r="E16" s="83">
        <v>0</v>
      </c>
      <c r="F16" s="83">
        <v>0</v>
      </c>
      <c r="G16" s="13"/>
      <c r="H16" s="13"/>
      <c r="I16" s="13"/>
      <c r="J16" s="13"/>
    </row>
    <row r="17" spans="1:10" ht="9.75" customHeight="1" x14ac:dyDescent="0.2">
      <c r="A17" s="13">
        <v>7220</v>
      </c>
      <c r="B17" s="25" t="s">
        <v>552</v>
      </c>
      <c r="C17" s="83">
        <v>0</v>
      </c>
      <c r="D17" s="83">
        <v>0</v>
      </c>
      <c r="E17" s="83">
        <v>0</v>
      </c>
      <c r="F17" s="83">
        <v>0</v>
      </c>
      <c r="G17" s="13"/>
      <c r="H17" s="13"/>
      <c r="I17" s="13"/>
      <c r="J17" s="13"/>
    </row>
    <row r="18" spans="1:10" ht="9.75" customHeight="1" x14ac:dyDescent="0.2">
      <c r="A18" s="13">
        <v>7230</v>
      </c>
      <c r="B18" s="25" t="s">
        <v>553</v>
      </c>
      <c r="C18" s="83">
        <v>0</v>
      </c>
      <c r="D18" s="83">
        <v>0</v>
      </c>
      <c r="E18" s="83">
        <v>0</v>
      </c>
      <c r="F18" s="83">
        <v>0</v>
      </c>
      <c r="G18" s="13"/>
      <c r="H18" s="13"/>
      <c r="I18" s="13"/>
      <c r="J18" s="13"/>
    </row>
    <row r="19" spans="1:10" ht="9.75" customHeight="1" x14ac:dyDescent="0.2">
      <c r="A19" s="13">
        <v>7240</v>
      </c>
      <c r="B19" s="25" t="s">
        <v>554</v>
      </c>
      <c r="C19" s="83">
        <v>0</v>
      </c>
      <c r="D19" s="83">
        <v>0</v>
      </c>
      <c r="E19" s="83">
        <v>0</v>
      </c>
      <c r="F19" s="83">
        <v>0</v>
      </c>
      <c r="G19" s="13"/>
      <c r="H19" s="13"/>
      <c r="I19" s="13"/>
      <c r="J19" s="13"/>
    </row>
    <row r="20" spans="1:10" ht="9.75" customHeight="1" x14ac:dyDescent="0.2">
      <c r="A20" s="13">
        <v>7250</v>
      </c>
      <c r="B20" s="25" t="s">
        <v>555</v>
      </c>
      <c r="C20" s="83">
        <v>1405570895.27</v>
      </c>
      <c r="D20" s="83">
        <v>0</v>
      </c>
      <c r="E20" s="83">
        <v>0</v>
      </c>
      <c r="F20" s="83">
        <v>1405570895.27</v>
      </c>
      <c r="G20" s="13"/>
      <c r="H20" s="13"/>
      <c r="I20" s="13"/>
      <c r="J20" s="13"/>
    </row>
    <row r="21" spans="1:10" ht="9.75" customHeight="1" x14ac:dyDescent="0.2">
      <c r="A21" s="13">
        <v>7260</v>
      </c>
      <c r="B21" s="25" t="s">
        <v>556</v>
      </c>
      <c r="C21" s="83">
        <v>-1405570895.27</v>
      </c>
      <c r="D21" s="83">
        <v>0</v>
      </c>
      <c r="E21" s="83">
        <v>0</v>
      </c>
      <c r="F21" s="83">
        <v>-1405570895.27</v>
      </c>
      <c r="G21" s="13"/>
      <c r="H21" s="13"/>
      <c r="I21" s="13"/>
      <c r="J21" s="13"/>
    </row>
    <row r="22" spans="1:10" ht="9.75" customHeight="1" x14ac:dyDescent="0.2">
      <c r="A22" s="13">
        <v>7310</v>
      </c>
      <c r="B22" s="25" t="s">
        <v>557</v>
      </c>
      <c r="C22" s="83">
        <v>0</v>
      </c>
      <c r="D22" s="83">
        <v>0</v>
      </c>
      <c r="E22" s="83">
        <v>0</v>
      </c>
      <c r="F22" s="83">
        <v>0</v>
      </c>
      <c r="G22" s="13"/>
      <c r="H22" s="13"/>
      <c r="I22" s="13"/>
      <c r="J22" s="13"/>
    </row>
    <row r="23" spans="1:10" ht="9.75" customHeight="1" x14ac:dyDescent="0.2">
      <c r="A23" s="13">
        <v>7320</v>
      </c>
      <c r="B23" s="25" t="s">
        <v>558</v>
      </c>
      <c r="C23" s="83">
        <v>0</v>
      </c>
      <c r="D23" s="83">
        <v>0</v>
      </c>
      <c r="E23" s="83">
        <v>0</v>
      </c>
      <c r="F23" s="83">
        <v>0</v>
      </c>
      <c r="G23" s="13"/>
      <c r="H23" s="13"/>
      <c r="I23" s="13"/>
      <c r="J23" s="13"/>
    </row>
    <row r="24" spans="1:10" ht="9.75" customHeight="1" x14ac:dyDescent="0.2">
      <c r="A24" s="13">
        <v>7330</v>
      </c>
      <c r="B24" s="25" t="s">
        <v>559</v>
      </c>
      <c r="C24" s="83">
        <v>0</v>
      </c>
      <c r="D24" s="83">
        <v>0</v>
      </c>
      <c r="E24" s="83">
        <v>0</v>
      </c>
      <c r="F24" s="83">
        <v>0</v>
      </c>
      <c r="G24" s="13"/>
      <c r="H24" s="13"/>
      <c r="I24" s="13"/>
      <c r="J24" s="13"/>
    </row>
    <row r="25" spans="1:10" ht="9.75" customHeight="1" x14ac:dyDescent="0.2">
      <c r="A25" s="13">
        <v>7340</v>
      </c>
      <c r="B25" s="25" t="s">
        <v>560</v>
      </c>
      <c r="C25" s="83">
        <v>0</v>
      </c>
      <c r="D25" s="83">
        <v>0</v>
      </c>
      <c r="E25" s="83">
        <v>0</v>
      </c>
      <c r="F25" s="83">
        <v>0</v>
      </c>
      <c r="G25" s="13"/>
      <c r="H25" s="13"/>
      <c r="I25" s="13"/>
      <c r="J25" s="13"/>
    </row>
    <row r="26" spans="1:10" ht="9.75" customHeight="1" x14ac:dyDescent="0.2">
      <c r="A26" s="13">
        <v>7350</v>
      </c>
      <c r="B26" s="25" t="s">
        <v>561</v>
      </c>
      <c r="C26" s="83">
        <v>0</v>
      </c>
      <c r="D26" s="83">
        <v>0</v>
      </c>
      <c r="E26" s="83">
        <v>0</v>
      </c>
      <c r="F26" s="83">
        <v>0</v>
      </c>
      <c r="G26" s="13"/>
      <c r="H26" s="13"/>
      <c r="I26" s="13"/>
      <c r="J26" s="13"/>
    </row>
    <row r="27" spans="1:10" ht="9.75" customHeight="1" x14ac:dyDescent="0.2">
      <c r="A27" s="13">
        <v>7360</v>
      </c>
      <c r="B27" s="25" t="s">
        <v>562</v>
      </c>
      <c r="C27" s="83">
        <v>0</v>
      </c>
      <c r="D27" s="83">
        <v>0</v>
      </c>
      <c r="E27" s="83">
        <v>0</v>
      </c>
      <c r="F27" s="83">
        <v>0</v>
      </c>
      <c r="G27" s="13"/>
      <c r="H27" s="13"/>
      <c r="I27" s="13"/>
      <c r="J27" s="13"/>
    </row>
    <row r="28" spans="1:10" ht="9.75" customHeight="1" x14ac:dyDescent="0.2">
      <c r="A28" s="13">
        <v>7410</v>
      </c>
      <c r="B28" s="25" t="s">
        <v>563</v>
      </c>
      <c r="C28" s="83">
        <v>0</v>
      </c>
      <c r="D28" s="83">
        <v>0</v>
      </c>
      <c r="E28" s="83">
        <v>0</v>
      </c>
      <c r="F28" s="83">
        <v>0</v>
      </c>
      <c r="G28" s="13"/>
      <c r="H28" s="13"/>
      <c r="I28" s="13"/>
      <c r="J28" s="13"/>
    </row>
    <row r="29" spans="1:10" ht="9.75" customHeight="1" x14ac:dyDescent="0.2">
      <c r="A29" s="13">
        <v>7420</v>
      </c>
      <c r="B29" s="25" t="s">
        <v>564</v>
      </c>
      <c r="C29" s="83">
        <v>0</v>
      </c>
      <c r="D29" s="83">
        <v>0</v>
      </c>
      <c r="E29" s="83">
        <v>0</v>
      </c>
      <c r="F29" s="83">
        <v>0</v>
      </c>
      <c r="G29" s="13"/>
      <c r="H29" s="13"/>
      <c r="I29" s="13"/>
      <c r="J29" s="13"/>
    </row>
    <row r="30" spans="1:10" ht="9.75" customHeight="1" x14ac:dyDescent="0.2">
      <c r="A30" s="13">
        <v>7510</v>
      </c>
      <c r="B30" s="25" t="s">
        <v>565</v>
      </c>
      <c r="C30" s="83">
        <v>0</v>
      </c>
      <c r="D30" s="83">
        <v>0</v>
      </c>
      <c r="E30" s="83">
        <v>0</v>
      </c>
      <c r="F30" s="83">
        <v>0</v>
      </c>
      <c r="G30" s="13"/>
      <c r="H30" s="13"/>
      <c r="I30" s="13"/>
      <c r="J30" s="13"/>
    </row>
    <row r="31" spans="1:10" ht="9.75" customHeight="1" x14ac:dyDescent="0.2">
      <c r="A31" s="13">
        <v>7520</v>
      </c>
      <c r="B31" s="25" t="s">
        <v>566</v>
      </c>
      <c r="C31" s="83">
        <v>0</v>
      </c>
      <c r="D31" s="83">
        <v>0</v>
      </c>
      <c r="E31" s="83">
        <v>0</v>
      </c>
      <c r="F31" s="83">
        <v>0</v>
      </c>
      <c r="G31" s="13"/>
      <c r="H31" s="13"/>
      <c r="I31" s="13"/>
      <c r="J31" s="13"/>
    </row>
    <row r="32" spans="1:10" ht="9.75" customHeight="1" x14ac:dyDescent="0.2">
      <c r="A32" s="13">
        <v>7610</v>
      </c>
      <c r="B32" s="25" t="s">
        <v>567</v>
      </c>
      <c r="C32" s="83">
        <v>0</v>
      </c>
      <c r="D32" s="83">
        <v>0</v>
      </c>
      <c r="E32" s="83">
        <v>0</v>
      </c>
      <c r="F32" s="83">
        <v>0</v>
      </c>
      <c r="G32" s="13"/>
      <c r="H32" s="13"/>
      <c r="I32" s="13"/>
      <c r="J32" s="13"/>
    </row>
    <row r="33" spans="1:10" ht="9.75" customHeight="1" x14ac:dyDescent="0.2">
      <c r="A33" s="13">
        <v>7620</v>
      </c>
      <c r="B33" s="25" t="s">
        <v>568</v>
      </c>
      <c r="C33" s="83">
        <v>0</v>
      </c>
      <c r="D33" s="83">
        <v>0</v>
      </c>
      <c r="E33" s="83">
        <v>0</v>
      </c>
      <c r="F33" s="83">
        <v>0</v>
      </c>
      <c r="G33" s="13"/>
      <c r="H33" s="13"/>
      <c r="I33" s="13"/>
      <c r="J33" s="13"/>
    </row>
    <row r="34" spans="1:10" ht="9.75" customHeight="1" x14ac:dyDescent="0.2">
      <c r="A34" s="13">
        <v>7630</v>
      </c>
      <c r="B34" s="25" t="s">
        <v>569</v>
      </c>
      <c r="C34" s="83">
        <v>137442922.21000001</v>
      </c>
      <c r="D34" s="83">
        <v>2210760</v>
      </c>
      <c r="E34" s="83">
        <v>0</v>
      </c>
      <c r="F34" s="83">
        <v>139653682.21000001</v>
      </c>
      <c r="G34" s="13"/>
      <c r="H34" s="13"/>
      <c r="I34" s="13"/>
      <c r="J34" s="13"/>
    </row>
    <row r="35" spans="1:10" ht="9.75" customHeight="1" x14ac:dyDescent="0.2">
      <c r="A35" s="13">
        <v>7640</v>
      </c>
      <c r="B35" s="25" t="s">
        <v>570</v>
      </c>
      <c r="C35" s="83">
        <v>-137442922.21000001</v>
      </c>
      <c r="D35" s="83">
        <v>0</v>
      </c>
      <c r="E35" s="83">
        <v>2210760</v>
      </c>
      <c r="F35" s="83">
        <v>-139653682.21000001</v>
      </c>
      <c r="G35" s="13"/>
      <c r="H35" s="13"/>
      <c r="I35" s="13"/>
      <c r="J35" s="13"/>
    </row>
    <row r="36" spans="1:10" ht="9.75" customHeight="1" x14ac:dyDescent="0.2">
      <c r="A36" s="13"/>
      <c r="B36" s="13"/>
      <c r="C36" s="15"/>
      <c r="D36" s="15"/>
      <c r="E36" s="15"/>
      <c r="F36" s="15"/>
      <c r="G36" s="13"/>
      <c r="H36" s="13"/>
      <c r="I36" s="13"/>
      <c r="J36" s="13"/>
    </row>
    <row r="37" spans="1:10" ht="9.75" customHeight="1" x14ac:dyDescent="0.2">
      <c r="A37" s="20">
        <v>8000</v>
      </c>
      <c r="B37" s="21" t="s">
        <v>571</v>
      </c>
      <c r="C37" s="23"/>
      <c r="D37" s="23"/>
      <c r="E37" s="23"/>
      <c r="F37" s="23"/>
      <c r="G37" s="23"/>
      <c r="H37" s="23"/>
      <c r="I37" s="23"/>
      <c r="J37" s="23"/>
    </row>
    <row r="38" spans="1:10" ht="9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9.75" customHeight="1" x14ac:dyDescent="0.2">
      <c r="A39" s="13"/>
      <c r="B39" s="129" t="s">
        <v>572</v>
      </c>
      <c r="C39" s="130"/>
      <c r="D39" s="13"/>
      <c r="E39" s="13"/>
      <c r="F39" s="13"/>
      <c r="G39" s="13"/>
      <c r="H39" s="13"/>
      <c r="I39" s="13"/>
      <c r="J39" s="13"/>
    </row>
    <row r="40" spans="1:10" ht="9.75" customHeight="1" x14ac:dyDescent="0.2">
      <c r="A40" s="13"/>
      <c r="B40" s="77" t="s">
        <v>483</v>
      </c>
      <c r="C40" s="78">
        <v>2025</v>
      </c>
      <c r="D40" s="13"/>
      <c r="E40" s="13"/>
      <c r="F40" s="13"/>
      <c r="G40" s="13"/>
      <c r="H40" s="13"/>
      <c r="I40" s="13"/>
      <c r="J40" s="13"/>
    </row>
    <row r="41" spans="1:10" ht="9.75" customHeight="1" x14ac:dyDescent="0.2">
      <c r="A41" s="13">
        <v>8110</v>
      </c>
      <c r="B41" s="43" t="s">
        <v>573</v>
      </c>
      <c r="C41" s="79">
        <v>9166543346.1099987</v>
      </c>
      <c r="D41" s="13"/>
      <c r="E41" s="13"/>
      <c r="F41" s="13"/>
      <c r="G41" s="13"/>
      <c r="H41" s="13"/>
      <c r="I41" s="13"/>
      <c r="J41" s="13"/>
    </row>
    <row r="42" spans="1:10" ht="9.75" customHeight="1" x14ac:dyDescent="0.2">
      <c r="A42" s="13">
        <v>8120</v>
      </c>
      <c r="B42" s="43" t="s">
        <v>574</v>
      </c>
      <c r="C42" s="79">
        <v>-6010163264.0799999</v>
      </c>
      <c r="D42" s="13"/>
      <c r="E42" s="13"/>
      <c r="F42" s="13"/>
      <c r="G42" s="13"/>
      <c r="H42" s="13"/>
      <c r="I42" s="13"/>
      <c r="J42" s="13"/>
    </row>
    <row r="43" spans="1:10" ht="9.75" customHeight="1" x14ac:dyDescent="0.2">
      <c r="A43" s="13">
        <v>8130</v>
      </c>
      <c r="B43" s="43" t="s">
        <v>575</v>
      </c>
      <c r="C43" s="79">
        <v>2305473981.6199994</v>
      </c>
      <c r="D43" s="13"/>
      <c r="E43" s="13"/>
      <c r="F43" s="13"/>
      <c r="G43" s="13"/>
      <c r="H43" s="13"/>
      <c r="I43" s="13"/>
      <c r="J43" s="13"/>
    </row>
    <row r="44" spans="1:10" ht="9.75" customHeight="1" x14ac:dyDescent="0.2">
      <c r="A44" s="13">
        <v>8140</v>
      </c>
      <c r="B44" s="43" t="s">
        <v>576</v>
      </c>
      <c r="C44" s="79">
        <v>3154603799.9400001</v>
      </c>
      <c r="D44" s="13"/>
      <c r="E44" s="13"/>
      <c r="F44" s="13"/>
      <c r="G44" s="13"/>
      <c r="H44" s="13"/>
      <c r="I44" s="13"/>
      <c r="J44" s="13"/>
    </row>
    <row r="45" spans="1:10" ht="9.75" customHeight="1" x14ac:dyDescent="0.2">
      <c r="A45" s="13">
        <v>8150</v>
      </c>
      <c r="B45" s="44" t="s">
        <v>577</v>
      </c>
      <c r="C45" s="80">
        <v>3156380082.0299997</v>
      </c>
      <c r="D45" s="13"/>
      <c r="E45" s="13"/>
      <c r="F45" s="13"/>
      <c r="G45" s="13"/>
      <c r="H45" s="13"/>
      <c r="I45" s="13"/>
      <c r="J45" s="13"/>
    </row>
    <row r="46" spans="1:10" ht="9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9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</row>
    <row r="48" spans="1:10" ht="9.75" customHeight="1" x14ac:dyDescent="0.2">
      <c r="A48" s="13"/>
      <c r="B48" s="129" t="s">
        <v>578</v>
      </c>
      <c r="C48" s="130"/>
      <c r="D48" s="13"/>
      <c r="E48" s="13"/>
      <c r="F48" s="13"/>
      <c r="G48" s="13"/>
      <c r="H48" s="13"/>
      <c r="I48" s="13"/>
      <c r="J48" s="13"/>
    </row>
    <row r="49" spans="1:3" ht="9.75" customHeight="1" x14ac:dyDescent="0.2">
      <c r="A49" s="13"/>
      <c r="B49" s="77" t="s">
        <v>483</v>
      </c>
      <c r="C49" s="78">
        <v>2025</v>
      </c>
    </row>
    <row r="50" spans="1:3" ht="9.75" customHeight="1" x14ac:dyDescent="0.2">
      <c r="A50" s="13">
        <v>8210</v>
      </c>
      <c r="B50" s="43" t="s">
        <v>579</v>
      </c>
      <c r="C50" s="79">
        <v>9166543346.2399998</v>
      </c>
    </row>
    <row r="51" spans="1:3" ht="9.75" customHeight="1" x14ac:dyDescent="0.2">
      <c r="A51" s="13">
        <v>8220</v>
      </c>
      <c r="B51" s="43" t="s">
        <v>580</v>
      </c>
      <c r="C51" s="79">
        <v>9476766020.0599995</v>
      </c>
    </row>
    <row r="52" spans="1:3" ht="9.75" customHeight="1" x14ac:dyDescent="0.2">
      <c r="A52" s="13">
        <v>8230</v>
      </c>
      <c r="B52" s="43" t="s">
        <v>581</v>
      </c>
      <c r="C52" s="79">
        <v>2305473981.2700005</v>
      </c>
    </row>
    <row r="53" spans="1:3" ht="9.75" customHeight="1" x14ac:dyDescent="0.2">
      <c r="A53" s="13">
        <v>8240</v>
      </c>
      <c r="B53" s="43" t="s">
        <v>582</v>
      </c>
      <c r="C53" s="79">
        <v>4990420954.8000011</v>
      </c>
    </row>
    <row r="54" spans="1:3" ht="9.75" customHeight="1" x14ac:dyDescent="0.2">
      <c r="A54" s="13">
        <v>8250</v>
      </c>
      <c r="B54" s="43" t="s">
        <v>583</v>
      </c>
      <c r="C54" s="79">
        <v>1995251307.4499996</v>
      </c>
    </row>
    <row r="55" spans="1:3" ht="9.75" customHeight="1" x14ac:dyDescent="0.2">
      <c r="A55" s="13">
        <v>8260</v>
      </c>
      <c r="B55" s="43" t="s">
        <v>584</v>
      </c>
      <c r="C55" s="79">
        <v>1994738152.9400008</v>
      </c>
    </row>
    <row r="56" spans="1:3" ht="9.75" customHeight="1" x14ac:dyDescent="0.2">
      <c r="A56" s="13">
        <v>8270</v>
      </c>
      <c r="B56" s="44" t="s">
        <v>585</v>
      </c>
      <c r="C56" s="80">
        <v>1844665015.72</v>
      </c>
    </row>
    <row r="57" spans="1:3" ht="9.75" customHeight="1" x14ac:dyDescent="0.2">
      <c r="A57" s="13"/>
      <c r="B57" s="13"/>
      <c r="C57" s="13"/>
    </row>
    <row r="58" spans="1:3" ht="9.75" customHeight="1" x14ac:dyDescent="0.2">
      <c r="A58" s="13"/>
      <c r="B58" s="13"/>
      <c r="C58" s="13"/>
    </row>
    <row r="59" spans="1:3" ht="9.75" customHeight="1" x14ac:dyDescent="0.2">
      <c r="A59" s="13"/>
      <c r="B59" s="13" t="s">
        <v>65</v>
      </c>
      <c r="C59" s="13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ESF!Área_de_impresión</vt:lpstr>
      <vt:lpstr>ACT!Títulos_a_imprimir</vt:lpstr>
      <vt:lpstr>EFE!Títulos_a_imprimir</vt:lpstr>
      <vt:lpstr>ESF!Títulos_a_imprimir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Edmundo Contreras Veloz</dc:creator>
  <cp:keywords/>
  <dc:description/>
  <cp:lastModifiedBy>Estefany Merced Núñez López</cp:lastModifiedBy>
  <cp:revision/>
  <cp:lastPrinted>2025-04-28T19:31:58Z</cp:lastPrinted>
  <dcterms:created xsi:type="dcterms:W3CDTF">2024-07-17T18:53:12Z</dcterms:created>
  <dcterms:modified xsi:type="dcterms:W3CDTF">2025-04-28T19:37:51Z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